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challschmidt.local\shares\Redirects\NIHLENBURG\Desktop\Portal-Versand\temp - Homepage\"/>
    </mc:Choice>
  </mc:AlternateContent>
  <bookViews>
    <workbookView xWindow="0" yWindow="0" windowWidth="25200" windowHeight="11385"/>
  </bookViews>
  <sheets>
    <sheet name="Reisekostenabrechnung" sheetId="9" r:id="rId1"/>
    <sheet name="Bearbeitungshinweise" sheetId="11" r:id="rId2"/>
    <sheet name="data_fill" sheetId="3" state="hidden" r:id="rId3"/>
  </sheets>
  <definedNames>
    <definedName name="_xlnm.Print_Area" localSheetId="1">Bearbeitungshinweise!$B:$Q</definedName>
    <definedName name="_xlnm.Print_Area" localSheetId="0">Reisekostenabrechnung!$B$1:$Q$41</definedName>
    <definedName name="_xlnm.Print_Titles" localSheetId="1">Bearbeitungshinweise!$1:$11</definedName>
    <definedName name="_xlnm.Print_Titles" localSheetId="0">Reisekostenabrechnung!$1:$11</definedName>
    <definedName name="Ja" localSheetId="1">Bearbeitungshinweise!$D$125:$D$127</definedName>
    <definedName name="Ja" localSheetId="0">Reisekostenabrechnung!$D$84:$D$86</definedName>
    <definedName name="Ja">#REF!</definedName>
    <definedName name="Liste_DM">data_fill!$A$6:$A$261</definedName>
    <definedName name="Liste_DM15">data_fill!$D$6:$D$254</definedName>
    <definedName name="Liste_DMII">data_fill!$C$41:$C$42</definedName>
    <definedName name="Liste26042016">data_fill!$A$8:$A$9</definedName>
    <definedName name="ListeDM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" i="11" l="1"/>
  <c r="N14" i="11"/>
  <c r="N15" i="11"/>
  <c r="N16" i="11"/>
  <c r="N17" i="11"/>
  <c r="N18" i="11"/>
  <c r="N19" i="11"/>
  <c r="N20" i="11"/>
  <c r="N21" i="11"/>
  <c r="N22" i="11"/>
  <c r="N23" i="11"/>
  <c r="N12" i="11"/>
  <c r="G13" i="11"/>
  <c r="G14" i="11"/>
  <c r="G15" i="11"/>
  <c r="H15" i="11"/>
  <c r="G16" i="11"/>
  <c r="G17" i="11"/>
  <c r="H17" i="11"/>
  <c r="G18" i="11"/>
  <c r="G19" i="11"/>
  <c r="H19" i="11"/>
  <c r="G20" i="11"/>
  <c r="H20" i="11"/>
  <c r="G21" i="11"/>
  <c r="H21" i="11"/>
  <c r="G22" i="11"/>
  <c r="H22" i="11"/>
  <c r="G23" i="11"/>
  <c r="H23" i="11"/>
  <c r="G12" i="11"/>
  <c r="Y23" i="11"/>
  <c r="X23" i="11"/>
  <c r="W23" i="11"/>
  <c r="S23" i="11"/>
  <c r="Y22" i="11"/>
  <c r="X22" i="11"/>
  <c r="W22" i="11"/>
  <c r="S22" i="11"/>
  <c r="Y21" i="11"/>
  <c r="Z21" i="11" s="1"/>
  <c r="X21" i="11"/>
  <c r="W21" i="11"/>
  <c r="S21" i="11"/>
  <c r="Y20" i="11"/>
  <c r="X20" i="11"/>
  <c r="W20" i="11"/>
  <c r="S20" i="11"/>
  <c r="Y19" i="11"/>
  <c r="X19" i="11"/>
  <c r="W19" i="11"/>
  <c r="Z19" i="11" s="1"/>
  <c r="S19" i="11"/>
  <c r="Y18" i="11"/>
  <c r="X18" i="11"/>
  <c r="W18" i="11"/>
  <c r="Z18" i="11" s="1"/>
  <c r="S18" i="11"/>
  <c r="Y17" i="11"/>
  <c r="X17" i="11"/>
  <c r="W17" i="11"/>
  <c r="Z17" i="11" s="1"/>
  <c r="S17" i="11"/>
  <c r="Y16" i="11"/>
  <c r="X16" i="11"/>
  <c r="W16" i="11"/>
  <c r="Z16" i="11" s="1"/>
  <c r="S16" i="11"/>
  <c r="Y15" i="11"/>
  <c r="X15" i="11"/>
  <c r="W15" i="11"/>
  <c r="Z15" i="11" s="1"/>
  <c r="S15" i="11"/>
  <c r="Y14" i="11"/>
  <c r="X14" i="11"/>
  <c r="W14" i="11"/>
  <c r="Z14" i="11" s="1"/>
  <c r="S14" i="11"/>
  <c r="Y13" i="11"/>
  <c r="X13" i="11"/>
  <c r="W13" i="11"/>
  <c r="Z13" i="11" s="1"/>
  <c r="U13" i="11"/>
  <c r="T13" i="11"/>
  <c r="H13" i="11" s="1"/>
  <c r="S13" i="11"/>
  <c r="Y12" i="11"/>
  <c r="X12" i="11"/>
  <c r="W12" i="11"/>
  <c r="Z12" i="11" s="1"/>
  <c r="S12" i="11"/>
  <c r="Z23" i="11" l="1"/>
  <c r="Z22" i="11"/>
  <c r="Z20" i="11"/>
  <c r="S13" i="9"/>
  <c r="G13" i="9" s="1"/>
  <c r="S14" i="9"/>
  <c r="G14" i="9" s="1"/>
  <c r="S15" i="9"/>
  <c r="G15" i="9" s="1"/>
  <c r="S16" i="9"/>
  <c r="G16" i="9" s="1"/>
  <c r="S17" i="9"/>
  <c r="G17" i="9" s="1"/>
  <c r="S18" i="9"/>
  <c r="G18" i="9" s="1"/>
  <c r="S19" i="9"/>
  <c r="H19" i="9" s="1"/>
  <c r="AA19" i="9" s="1"/>
  <c r="S20" i="9"/>
  <c r="H20" i="9" s="1"/>
  <c r="S21" i="9"/>
  <c r="H21" i="9" s="1"/>
  <c r="AA21" i="9" s="1"/>
  <c r="S22" i="9"/>
  <c r="G22" i="9" s="1"/>
  <c r="S23" i="9"/>
  <c r="H23" i="9" s="1"/>
  <c r="S24" i="9"/>
  <c r="G24" i="9" s="1"/>
  <c r="S25" i="9"/>
  <c r="G25" i="9" s="1"/>
  <c r="S12" i="9"/>
  <c r="G12" i="9" s="1"/>
  <c r="W13" i="9"/>
  <c r="X13" i="9"/>
  <c r="Y13" i="9"/>
  <c r="W14" i="9"/>
  <c r="X14" i="9"/>
  <c r="Y14" i="9"/>
  <c r="W15" i="9"/>
  <c r="X15" i="9"/>
  <c r="Y15" i="9"/>
  <c r="W16" i="9"/>
  <c r="X16" i="9"/>
  <c r="Y16" i="9"/>
  <c r="W17" i="9"/>
  <c r="X17" i="9"/>
  <c r="Y17" i="9"/>
  <c r="W18" i="9"/>
  <c r="X18" i="9"/>
  <c r="Y18" i="9"/>
  <c r="W19" i="9"/>
  <c r="X19" i="9"/>
  <c r="Y19" i="9"/>
  <c r="W20" i="9"/>
  <c r="X20" i="9"/>
  <c r="Y20" i="9"/>
  <c r="W21" i="9"/>
  <c r="X21" i="9"/>
  <c r="Y21" i="9"/>
  <c r="W22" i="9"/>
  <c r="X22" i="9"/>
  <c r="Y22" i="9"/>
  <c r="W23" i="9"/>
  <c r="X23" i="9"/>
  <c r="Y23" i="9"/>
  <c r="W24" i="9"/>
  <c r="X24" i="9"/>
  <c r="Y24" i="9"/>
  <c r="W25" i="9"/>
  <c r="X25" i="9"/>
  <c r="Y25" i="9"/>
  <c r="H25" i="9"/>
  <c r="AA25" i="9" s="1"/>
  <c r="Y12" i="9"/>
  <c r="X12" i="9"/>
  <c r="W12" i="9"/>
  <c r="Z21" i="9" l="1"/>
  <c r="AB21" i="9" s="1"/>
  <c r="AC21" i="9" s="1"/>
  <c r="Z17" i="9"/>
  <c r="U25" i="9"/>
  <c r="T25" i="9"/>
  <c r="Z13" i="9"/>
  <c r="Z16" i="9"/>
  <c r="H24" i="9"/>
  <c r="N24" i="9" s="1"/>
  <c r="G20" i="9"/>
  <c r="T20" i="9" s="1"/>
  <c r="Z20" i="9"/>
  <c r="G19" i="9"/>
  <c r="U19" i="9" s="1"/>
  <c r="Z25" i="9"/>
  <c r="T24" i="9"/>
  <c r="U24" i="9"/>
  <c r="T22" i="9"/>
  <c r="U22" i="9"/>
  <c r="Z24" i="9"/>
  <c r="G21" i="9"/>
  <c r="AB25" i="9"/>
  <c r="AC25" i="9" s="1"/>
  <c r="Z22" i="9"/>
  <c r="Z19" i="9"/>
  <c r="AB19" i="9" s="1"/>
  <c r="AC19" i="9" s="1"/>
  <c r="Z14" i="9"/>
  <c r="Z23" i="9"/>
  <c r="Z18" i="9"/>
  <c r="G23" i="9"/>
  <c r="H22" i="9"/>
  <c r="AA22" i="9" s="1"/>
  <c r="N21" i="9"/>
  <c r="N23" i="9"/>
  <c r="AA23" i="9"/>
  <c r="N20" i="9"/>
  <c r="AA20" i="9"/>
  <c r="AB20" i="9" s="1"/>
  <c r="AC20" i="9" s="1"/>
  <c r="Z15" i="9"/>
  <c r="N19" i="9"/>
  <c r="N25" i="9"/>
  <c r="U20" i="9" l="1"/>
  <c r="AA24" i="9"/>
  <c r="AB24" i="9" s="1"/>
  <c r="AC24" i="9" s="1"/>
  <c r="AB22" i="9"/>
  <c r="AC22" i="9" s="1"/>
  <c r="N22" i="9"/>
  <c r="T19" i="9"/>
  <c r="U23" i="9"/>
  <c r="T23" i="9"/>
  <c r="AB23" i="9"/>
  <c r="AC23" i="9" s="1"/>
  <c r="T21" i="9"/>
  <c r="U21" i="9"/>
  <c r="U12" i="9"/>
  <c r="T12" i="9"/>
  <c r="AA13" i="11"/>
  <c r="AB13" i="11" s="1"/>
  <c r="AC13" i="11" s="1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O26" i="9"/>
  <c r="J32" i="9" s="1"/>
  <c r="Q26" i="9"/>
  <c r="D37" i="9" s="1"/>
  <c r="A5" i="9"/>
  <c r="E41" i="9"/>
  <c r="P12" i="9"/>
  <c r="A3" i="9"/>
  <c r="E38" i="11"/>
  <c r="H34" i="11"/>
  <c r="Q24" i="11"/>
  <c r="D34" i="11"/>
  <c r="O24" i="11"/>
  <c r="J30" i="11" s="1"/>
  <c r="P23" i="11"/>
  <c r="P22" i="11"/>
  <c r="AA22" i="11"/>
  <c r="AB22" i="11" s="1"/>
  <c r="AC22" i="11" s="1"/>
  <c r="P21" i="11"/>
  <c r="AA21" i="11"/>
  <c r="AB21" i="11" s="1"/>
  <c r="AC21" i="11" s="1"/>
  <c r="P20" i="11"/>
  <c r="P19" i="11"/>
  <c r="P18" i="11"/>
  <c r="P17" i="11"/>
  <c r="P16" i="11"/>
  <c r="P15" i="11"/>
  <c r="P14" i="11"/>
  <c r="P13" i="11"/>
  <c r="P12" i="11"/>
  <c r="H37" i="9"/>
  <c r="T18" i="11" l="1"/>
  <c r="H18" i="11" s="1"/>
  <c r="AA18" i="11" s="1"/>
  <c r="AB18" i="11" s="1"/>
  <c r="AC18" i="11" s="1"/>
  <c r="U18" i="11"/>
  <c r="U20" i="11"/>
  <c r="T20" i="11"/>
  <c r="U14" i="11"/>
  <c r="T14" i="11"/>
  <c r="H14" i="11" s="1"/>
  <c r="AA14" i="11" s="1"/>
  <c r="AB14" i="11" s="1"/>
  <c r="AC14" i="11" s="1"/>
  <c r="AA15" i="11"/>
  <c r="AB15" i="11" s="1"/>
  <c r="AC15" i="11" s="1"/>
  <c r="T15" i="11"/>
  <c r="U15" i="11"/>
  <c r="T21" i="11"/>
  <c r="U21" i="11"/>
  <c r="U16" i="11"/>
  <c r="T16" i="11"/>
  <c r="H16" i="11" s="1"/>
  <c r="AA16" i="11" s="1"/>
  <c r="AB16" i="11" s="1"/>
  <c r="AC16" i="11" s="1"/>
  <c r="AA19" i="11"/>
  <c r="AB19" i="11" s="1"/>
  <c r="AC19" i="11" s="1"/>
  <c r="U19" i="11"/>
  <c r="T19" i="11"/>
  <c r="T17" i="11"/>
  <c r="U17" i="11"/>
  <c r="AA23" i="11"/>
  <c r="AB23" i="11" s="1"/>
  <c r="AC23" i="11" s="1"/>
  <c r="U23" i="11"/>
  <c r="T23" i="11"/>
  <c r="T12" i="11"/>
  <c r="H12" i="11" s="1"/>
  <c r="AA12" i="11" s="1"/>
  <c r="AB12" i="11" s="1"/>
  <c r="AC12" i="11" s="1"/>
  <c r="U12" i="11"/>
  <c r="T22" i="11"/>
  <c r="U22" i="11"/>
  <c r="AA17" i="11"/>
  <c r="AB17" i="11" s="1"/>
  <c r="AC17" i="11" s="1"/>
  <c r="AA20" i="11"/>
  <c r="AB20" i="11" s="1"/>
  <c r="AC20" i="11" s="1"/>
  <c r="H12" i="9"/>
  <c r="T18" i="9"/>
  <c r="U18" i="9"/>
  <c r="H13" i="9"/>
  <c r="T13" i="9"/>
  <c r="U13" i="9"/>
  <c r="T14" i="9"/>
  <c r="U14" i="9"/>
  <c r="H17" i="9"/>
  <c r="U17" i="9"/>
  <c r="T17" i="9"/>
  <c r="U16" i="9"/>
  <c r="T16" i="9"/>
  <c r="U15" i="9"/>
  <c r="T15" i="9"/>
  <c r="M33" i="11"/>
  <c r="Z12" i="9"/>
  <c r="P26" i="9"/>
  <c r="J33" i="9" s="1"/>
  <c r="M31" i="9" s="1"/>
  <c r="M35" i="9"/>
  <c r="P24" i="11"/>
  <c r="J31" i="11" s="1"/>
  <c r="M29" i="11" s="1"/>
  <c r="H18" i="9" l="1"/>
  <c r="H15" i="9"/>
  <c r="N15" i="9" s="1"/>
  <c r="H14" i="9"/>
  <c r="AA14" i="9" s="1"/>
  <c r="AB14" i="9" s="1"/>
  <c r="AA17" i="9"/>
  <c r="AB17" i="9" s="1"/>
  <c r="AC17" i="9" s="1"/>
  <c r="N17" i="9"/>
  <c r="H16" i="9"/>
  <c r="AA16" i="9" s="1"/>
  <c r="AB16" i="9" s="1"/>
  <c r="N13" i="9"/>
  <c r="AA13" i="9"/>
  <c r="AB13" i="9" s="1"/>
  <c r="AC13" i="9" s="1"/>
  <c r="AA12" i="9"/>
  <c r="AC16" i="9" l="1"/>
  <c r="N16" i="9" s="1"/>
  <c r="AA15" i="9"/>
  <c r="AB15" i="9" s="1"/>
  <c r="AC15" i="9" s="1"/>
  <c r="AC14" i="9"/>
  <c r="N14" i="9" s="1"/>
  <c r="AA18" i="9"/>
  <c r="AB18" i="9" s="1"/>
  <c r="AC18" i="9" s="1"/>
  <c r="N18" i="9" s="1"/>
  <c r="AB12" i="9"/>
  <c r="AC12" i="9" l="1"/>
  <c r="N12" i="9" s="1"/>
  <c r="N26" i="9" s="1"/>
  <c r="M29" i="9" s="1"/>
  <c r="M41" i="9" s="1"/>
  <c r="M27" i="11" l="1"/>
  <c r="M38" i="11" s="1"/>
  <c r="N24" i="11"/>
</calcChain>
</file>

<file path=xl/comments1.xml><?xml version="1.0" encoding="utf-8"?>
<comments xmlns="http://schemas.openxmlformats.org/spreadsheetml/2006/main">
  <authors>
    <author>Niels Ihlenburg</author>
    <author>Martina Hettmann</author>
  </authors>
  <commentList>
    <comment ref="E3" authorId="0" shapeId="0">
      <text>
        <r>
          <rPr>
            <b/>
            <sz val="9"/>
            <color indexed="81"/>
            <rFont val="Segoe UI"/>
            <family val="2"/>
          </rPr>
          <t>Pflichteingabe</t>
        </r>
      </text>
    </comment>
    <comment ref="J5" authorId="0" shapeId="0">
      <text>
        <r>
          <rPr>
            <b/>
            <sz val="9"/>
            <color indexed="81"/>
            <rFont val="Segoe UI"/>
            <family val="2"/>
          </rPr>
          <t>Pflichteingabe</t>
        </r>
      </text>
    </comment>
    <comment ref="J7" authorId="1" shapeId="0">
      <text>
        <r>
          <rPr>
            <b/>
            <sz val="9"/>
            <color indexed="81"/>
            <rFont val="Tahoma"/>
            <family val="2"/>
          </rPr>
          <t>Pflichteingabe</t>
        </r>
      </text>
    </comment>
  </commentList>
</comments>
</file>

<file path=xl/sharedStrings.xml><?xml version="1.0" encoding="utf-8"?>
<sst xmlns="http://schemas.openxmlformats.org/spreadsheetml/2006/main" count="148" uniqueCount="77">
  <si>
    <t>Reisezweck</t>
  </si>
  <si>
    <t>Summe</t>
  </si>
  <si>
    <t>Übernachtungskosten</t>
  </si>
  <si>
    <t>EUR</t>
  </si>
  <si>
    <t>km</t>
  </si>
  <si>
    <t>Reisetag</t>
  </si>
  <si>
    <t>Ende</t>
  </si>
  <si>
    <t>Dauer</t>
  </si>
  <si>
    <t>Datum</t>
  </si>
  <si>
    <t>Beginn</t>
  </si>
  <si>
    <t>Reisezeiten</t>
  </si>
  <si>
    <t>Übernachtung</t>
  </si>
  <si>
    <t>ja</t>
  </si>
  <si>
    <t>nein</t>
  </si>
  <si>
    <t>Zeit</t>
  </si>
  <si>
    <t>Std.</t>
  </si>
  <si>
    <t>Pauschal</t>
  </si>
  <si>
    <t>gefahrene Strecke (gesamt)</t>
  </si>
  <si>
    <t>Erläuterungen</t>
  </si>
  <si>
    <t>Ich bin Arbeitnehmer?</t>
  </si>
  <si>
    <t>Name:</t>
  </si>
  <si>
    <t xml:space="preserve">Reiseziel </t>
  </si>
  <si>
    <t>Ort</t>
  </si>
  <si>
    <t>Wurden bestimmte Mahlzeiten gestellt bzw. separat abgerechnet?</t>
  </si>
  <si>
    <t>Frühstück</t>
  </si>
  <si>
    <t>Abendessen</t>
  </si>
  <si>
    <t>Hotel</t>
  </si>
  <si>
    <t>Hotel (Name)</t>
  </si>
  <si>
    <t>Mittagessen</t>
  </si>
  <si>
    <t>Fahrtkosten (Pkw)</t>
  </si>
  <si>
    <t>Kilometerpauschale</t>
  </si>
  <si>
    <t>Verpflegungs-pauschale</t>
  </si>
  <si>
    <t>Reisedaten</t>
  </si>
  <si>
    <t>Nachweis (z. B. Hotelrechnung lt. Anlage)</t>
  </si>
  <si>
    <t>Pauschal 
(20,- EUR nur ohne Nachweis)</t>
  </si>
  <si>
    <t>Auszahlungen</t>
  </si>
  <si>
    <t>sonstige Kosten lt. Nachweis (z. B. Parkkosten, Autobahngebühren)</t>
  </si>
  <si>
    <t>Mai</t>
  </si>
  <si>
    <t>VMAabzgl. Kürzung</t>
  </si>
  <si>
    <t>Kürzung Gesamt</t>
  </si>
  <si>
    <t>VMA</t>
  </si>
  <si>
    <t>Fahrt-kosten</t>
  </si>
  <si>
    <t>Verpflegungspauschale abzgl. F, M, A</t>
  </si>
  <si>
    <t>Verpflegungspau-schale abzgl. F, M, A</t>
  </si>
  <si>
    <t>Summe Verpflegungsmehraufwendungen abzgl. anzurechnende F, M, A</t>
  </si>
  <si>
    <t>Hotel (mit Nachweis)</t>
  </si>
  <si>
    <t>Bearbeitungshinweise</t>
  </si>
  <si>
    <t>ZURÜCK</t>
  </si>
  <si>
    <t>Ich erstelle die Abrechnung für meine Einkommensteuererklärung</t>
  </si>
  <si>
    <t>Auszahlung der Reisekosten für</t>
  </si>
  <si>
    <t>für den Monat / Zeitraum</t>
  </si>
  <si>
    <t>pauschal pro Kilometer:</t>
  </si>
  <si>
    <t>Summe km:</t>
  </si>
  <si>
    <t>Bremen</t>
  </si>
  <si>
    <t>Messe</t>
  </si>
  <si>
    <t>Leipzig</t>
  </si>
  <si>
    <t>Acer</t>
  </si>
  <si>
    <t xml:space="preserve">Frühstück </t>
  </si>
  <si>
    <t xml:space="preserve">Ab 8 Stunden </t>
  </si>
  <si>
    <t>Abwesenheit von 24 Stunden</t>
  </si>
  <si>
    <t>Görlitz</t>
  </si>
  <si>
    <t>Kundendienst</t>
  </si>
  <si>
    <t>Pauschalen</t>
  </si>
  <si>
    <t>Verpflegungsmehraufwendungen abzgl. Anzurechnender, gestellter Mahlzeiten</t>
  </si>
  <si>
    <t>Bremern</t>
  </si>
  <si>
    <t>Reisekostenabrechnung (Inland) 2021</t>
  </si>
  <si>
    <t>Ja
Nein</t>
  </si>
  <si>
    <t>Berechnung der Kürzungen</t>
  </si>
  <si>
    <t>Pflichtangeben gemacht?</t>
  </si>
  <si>
    <t>Berechnung des Wertes in Spalte H</t>
  </si>
  <si>
    <t>DropDown</t>
  </si>
  <si>
    <t>Kürzung Frühstück</t>
  </si>
  <si>
    <t>Kürzung
Mittagessen</t>
  </si>
  <si>
    <t>Kürzung
Abendessen</t>
  </si>
  <si>
    <t>24-stündige Abwesenheit?</t>
  </si>
  <si>
    <t>Ansatz</t>
  </si>
  <si>
    <t>An- bzw. Abreise oder 8-stündige Abwesenheit?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</si>
</sst>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hh]:mm"/>
    <numFmt numFmtId="165" formatCode="dd/mm/yy;@"/>
    <numFmt numFmtId="166" formatCode="h:mm;@"/>
    <numFmt numFmtId="167" formatCode="#,##0.00\ &quot;€&quot;"/>
    <numFmt numFmtId="168" formatCode="_-* #,##0.00\ [$€-407]_-;\-* #,##0.00\ [$€-407]_-;_-* &quot;-&quot;??\ [$€-407]_-;_-@_-"/>
  </numFmts>
  <fonts count="22" x14ac:knownFonts="1"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b/>
      <sz val="9"/>
      <color indexed="81"/>
      <name val="Tahoma"/>
      <family val="2"/>
    </font>
    <font>
      <b/>
      <sz val="9"/>
      <color indexed="81"/>
      <name val="Segoe UI"/>
      <family val="2"/>
    </font>
    <font>
      <u/>
      <sz val="10"/>
      <color theme="10"/>
      <name val="Arial"/>
      <family val="2"/>
    </font>
    <font>
      <sz val="9"/>
      <color rgb="FFFF0000"/>
      <name val="Arial"/>
      <family val="2"/>
    </font>
    <font>
      <b/>
      <u/>
      <sz val="14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sz val="1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37" xfId="0" applyBorder="1" applyAlignment="1">
      <alignment horizontal="center"/>
    </xf>
    <xf numFmtId="0" fontId="6" fillId="0" borderId="0" xfId="0" applyFont="1"/>
    <xf numFmtId="166" fontId="6" fillId="0" borderId="0" xfId="0" applyNumberFormat="1" applyFont="1" applyAlignment="1">
      <alignment horizontal="center"/>
    </xf>
    <xf numFmtId="166" fontId="6" fillId="0" borderId="0" xfId="0" applyNumberFormat="1" applyFont="1"/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2" fontId="0" fillId="0" borderId="0" xfId="0" applyNumberFormat="1"/>
    <xf numFmtId="164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4" fontId="6" fillId="0" borderId="0" xfId="3" applyFont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46" fontId="6" fillId="0" borderId="0" xfId="0" applyNumberFormat="1" applyFont="1" applyAlignment="1">
      <alignment horizontal="center"/>
    </xf>
    <xf numFmtId="166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1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0" fillId="0" borderId="23" xfId="0" applyBorder="1"/>
    <xf numFmtId="164" fontId="6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24" xfId="0" applyBorder="1" applyAlignment="1">
      <alignment vertical="center"/>
    </xf>
    <xf numFmtId="0" fontId="11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24" xfId="0" applyFont="1" applyBorder="1" applyAlignment="1">
      <alignment vertical="center"/>
    </xf>
    <xf numFmtId="44" fontId="6" fillId="0" borderId="0" xfId="4" applyFont="1" applyAlignment="1">
      <alignment vertical="center"/>
    </xf>
    <xf numFmtId="0" fontId="6" fillId="0" borderId="23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0" xfId="0" applyFont="1" applyAlignment="1">
      <alignment horizontal="right" vertical="center" wrapText="1"/>
    </xf>
    <xf numFmtId="165" fontId="6" fillId="4" borderId="14" xfId="0" applyNumberFormat="1" applyFont="1" applyFill="1" applyBorder="1" applyAlignment="1">
      <alignment vertical="center"/>
    </xf>
    <xf numFmtId="165" fontId="6" fillId="4" borderId="6" xfId="0" applyNumberFormat="1" applyFont="1" applyFill="1" applyBorder="1" applyAlignment="1">
      <alignment vertical="center"/>
    </xf>
    <xf numFmtId="2" fontId="6" fillId="4" borderId="6" xfId="0" applyNumberFormat="1" applyFont="1" applyFill="1" applyBorder="1" applyAlignment="1">
      <alignment horizontal="right" vertical="center" indent="1"/>
    </xf>
    <xf numFmtId="0" fontId="6" fillId="4" borderId="6" xfId="0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vertical="center"/>
    </xf>
    <xf numFmtId="0" fontId="6" fillId="4" borderId="26" xfId="0" applyFont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166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166" fontId="6" fillId="2" borderId="0" xfId="0" applyNumberFormat="1" applyFont="1" applyFill="1" applyAlignment="1">
      <alignment horizontal="center" vertical="center"/>
    </xf>
    <xf numFmtId="0" fontId="7" fillId="2" borderId="27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2" fontId="6" fillId="0" borderId="0" xfId="0" applyNumberFormat="1" applyFont="1" applyAlignment="1">
      <alignment vertical="center" wrapText="1"/>
    </xf>
    <xf numFmtId="2" fontId="6" fillId="0" borderId="22" xfId="0" applyNumberFormat="1" applyFont="1" applyBorder="1" applyAlignment="1">
      <alignment vertical="center" wrapText="1"/>
    </xf>
    <xf numFmtId="0" fontId="7" fillId="2" borderId="2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2" fontId="6" fillId="4" borderId="6" xfId="0" applyNumberFormat="1" applyFont="1" applyFill="1" applyBorder="1" applyAlignment="1">
      <alignment horizontal="center" vertical="center"/>
    </xf>
    <xf numFmtId="43" fontId="6" fillId="0" borderId="0" xfId="4" applyNumberFormat="1" applyFont="1" applyAlignment="1">
      <alignment vertical="center"/>
    </xf>
    <xf numFmtId="2" fontId="17" fillId="0" borderId="22" xfId="0" applyNumberFormat="1" applyFont="1" applyBorder="1" applyAlignment="1">
      <alignment vertical="center" wrapText="1"/>
    </xf>
    <xf numFmtId="0" fontId="17" fillId="0" borderId="24" xfId="0" applyFont="1" applyBorder="1" applyAlignment="1">
      <alignment vertical="center"/>
    </xf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vertic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24" xfId="0" applyFont="1" applyBorder="1"/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/>
    <xf numFmtId="0" fontId="3" fillId="0" borderId="37" xfId="0" applyFont="1" applyBorder="1" applyAlignment="1">
      <alignment horizontal="center"/>
    </xf>
    <xf numFmtId="166" fontId="3" fillId="0" borderId="0" xfId="0" applyNumberFormat="1" applyFont="1"/>
    <xf numFmtId="0" fontId="3" fillId="0" borderId="23" xfId="0" applyFont="1" applyBorder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24" xfId="0" applyFont="1" applyBorder="1" applyAlignment="1">
      <alignment vertical="center"/>
    </xf>
    <xf numFmtId="0" fontId="18" fillId="0" borderId="38" xfId="1" applyFont="1" applyBorder="1" applyAlignment="1" applyProtection="1">
      <alignment horizontal="center" vertical="center"/>
      <protection locked="0"/>
    </xf>
    <xf numFmtId="164" fontId="17" fillId="3" borderId="25" xfId="0" applyNumberFormat="1" applyFont="1" applyFill="1" applyBorder="1" applyAlignment="1">
      <alignment horizontal="center" vertical="center" wrapText="1"/>
    </xf>
    <xf numFmtId="164" fontId="17" fillId="3" borderId="22" xfId="0" applyNumberFormat="1" applyFont="1" applyFill="1" applyBorder="1" applyAlignment="1">
      <alignment horizontal="center" vertical="center" wrapText="1"/>
    </xf>
    <xf numFmtId="2" fontId="17" fillId="3" borderId="8" xfId="0" applyNumberFormat="1" applyFont="1" applyFill="1" applyBorder="1" applyAlignment="1">
      <alignment vertical="center" wrapText="1"/>
    </xf>
    <xf numFmtId="165" fontId="17" fillId="3" borderId="7" xfId="0" applyNumberFormat="1" applyFont="1" applyFill="1" applyBorder="1" applyAlignment="1">
      <alignment horizontal="center" vertical="center" wrapText="1"/>
    </xf>
    <xf numFmtId="166" fontId="17" fillId="3" borderId="8" xfId="0" applyNumberFormat="1" applyFont="1" applyFill="1" applyBorder="1" applyAlignment="1">
      <alignment horizontal="center" vertical="center" wrapText="1"/>
    </xf>
    <xf numFmtId="164" fontId="17" fillId="3" borderId="8" xfId="0" applyNumberFormat="1" applyFont="1" applyFill="1" applyBorder="1" applyAlignment="1">
      <alignment horizontal="center" vertical="center" wrapText="1"/>
    </xf>
    <xf numFmtId="166" fontId="17" fillId="3" borderId="7" xfId="0" applyNumberFormat="1" applyFont="1" applyFill="1" applyBorder="1" applyAlignment="1">
      <alignment horizontal="center" vertical="center" wrapText="1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19" fillId="3" borderId="3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1" fillId="0" borderId="0" xfId="0" applyFont="1" applyAlignment="1"/>
    <xf numFmtId="0" fontId="6" fillId="0" borderId="0" xfId="0" applyFont="1" applyAlignment="1">
      <alignment horizontal="right" vertical="center"/>
    </xf>
    <xf numFmtId="167" fontId="6" fillId="0" borderId="0" xfId="3" applyNumberFormat="1" applyFont="1" applyAlignment="1">
      <alignment vertical="center"/>
    </xf>
    <xf numFmtId="44" fontId="7" fillId="2" borderId="27" xfId="3" applyFont="1" applyFill="1" applyBorder="1" applyAlignment="1">
      <alignment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0" fontId="0" fillId="5" borderId="0" xfId="0" applyFill="1"/>
    <xf numFmtId="0" fontId="18" fillId="0" borderId="0" xfId="1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/>
    <xf numFmtId="0" fontId="13" fillId="0" borderId="0" xfId="0" applyFont="1" applyProtection="1">
      <protection locked="0"/>
    </xf>
    <xf numFmtId="0" fontId="0" fillId="0" borderId="0" xfId="0" applyProtection="1">
      <protection locked="0"/>
    </xf>
    <xf numFmtId="3" fontId="6" fillId="0" borderId="0" xfId="0" applyNumberFormat="1" applyFont="1" applyAlignment="1">
      <alignment horizontal="center" vertical="center"/>
    </xf>
    <xf numFmtId="164" fontId="6" fillId="3" borderId="34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9" fillId="6" borderId="5" xfId="0" applyFont="1" applyFill="1" applyBorder="1" applyAlignment="1">
      <alignment horizontal="left" vertical="center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3" fillId="3" borderId="42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8" fontId="7" fillId="2" borderId="13" xfId="4" applyNumberFormat="1" applyFont="1" applyFill="1" applyBorder="1" applyAlignment="1">
      <alignment horizontal="left" vertical="center"/>
    </xf>
    <xf numFmtId="168" fontId="7" fillId="2" borderId="6" xfId="4" applyNumberFormat="1" applyFont="1" applyFill="1" applyBorder="1" applyAlignment="1">
      <alignment horizontal="left" vertical="center"/>
    </xf>
    <xf numFmtId="168" fontId="7" fillId="2" borderId="15" xfId="4" applyNumberFormat="1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4" fontId="11" fillId="2" borderId="32" xfId="4" applyFont="1" applyFill="1" applyBorder="1" applyAlignment="1">
      <alignment horizontal="center" vertical="center"/>
    </xf>
    <xf numFmtId="44" fontId="11" fillId="2" borderId="33" xfId="4" applyFont="1" applyFill="1" applyBorder="1" applyAlignment="1">
      <alignment horizontal="center" vertical="center"/>
    </xf>
    <xf numFmtId="44" fontId="11" fillId="2" borderId="20" xfId="4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44" fontId="7" fillId="2" borderId="13" xfId="3" applyFont="1" applyFill="1" applyBorder="1" applyAlignment="1">
      <alignment horizontal="center" vertical="center"/>
    </xf>
    <xf numFmtId="44" fontId="7" fillId="2" borderId="6" xfId="3" applyFont="1" applyFill="1" applyBorder="1" applyAlignment="1">
      <alignment horizontal="center" vertical="center"/>
    </xf>
    <xf numFmtId="44" fontId="7" fillId="2" borderId="15" xfId="3" applyFont="1" applyFill="1" applyBorder="1" applyAlignment="1">
      <alignment horizontal="center" vertical="center"/>
    </xf>
    <xf numFmtId="44" fontId="7" fillId="3" borderId="13" xfId="3" applyFont="1" applyFill="1" applyBorder="1" applyAlignment="1" applyProtection="1">
      <alignment horizontal="center" vertical="center"/>
      <protection locked="0"/>
    </xf>
    <xf numFmtId="44" fontId="7" fillId="3" borderId="6" xfId="3" applyFont="1" applyFill="1" applyBorder="1" applyAlignment="1" applyProtection="1">
      <alignment horizontal="center" vertical="center"/>
      <protection locked="0"/>
    </xf>
    <xf numFmtId="44" fontId="7" fillId="3" borderId="15" xfId="3" applyFont="1" applyFill="1" applyBorder="1" applyAlignment="1" applyProtection="1">
      <alignment horizontal="center" vertical="center"/>
      <protection locked="0"/>
    </xf>
    <xf numFmtId="0" fontId="7" fillId="2" borderId="23" xfId="2" applyFont="1" applyFill="1" applyBorder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4" fontId="6" fillId="0" borderId="0" xfId="3" applyFont="1" applyAlignment="1">
      <alignment horizontal="left" vertical="center"/>
    </xf>
    <xf numFmtId="44" fontId="7" fillId="2" borderId="13" xfId="4" applyFont="1" applyFill="1" applyBorder="1" applyAlignment="1">
      <alignment horizontal="left" vertical="center"/>
    </xf>
    <xf numFmtId="44" fontId="7" fillId="2" borderId="6" xfId="4" applyFont="1" applyFill="1" applyBorder="1" applyAlignment="1">
      <alignment horizontal="left" vertical="center"/>
    </xf>
    <xf numFmtId="44" fontId="7" fillId="2" borderId="15" xfId="4" applyFont="1" applyFill="1" applyBorder="1" applyAlignment="1">
      <alignment horizontal="left" vertical="center"/>
    </xf>
    <xf numFmtId="168" fontId="6" fillId="0" borderId="0" xfId="3" applyNumberFormat="1" applyFont="1" applyAlignment="1">
      <alignment horizontal="center" vertical="center"/>
    </xf>
    <xf numFmtId="0" fontId="7" fillId="2" borderId="35" xfId="2" applyFont="1" applyFill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44" fontId="7" fillId="2" borderId="13" xfId="4" applyFont="1" applyFill="1" applyBorder="1" applyAlignment="1">
      <alignment horizontal="center" vertical="center"/>
    </xf>
    <xf numFmtId="44" fontId="7" fillId="2" borderId="6" xfId="4" applyFont="1" applyFill="1" applyBorder="1" applyAlignment="1">
      <alignment horizontal="center" vertical="center"/>
    </xf>
    <xf numFmtId="44" fontId="7" fillId="2" borderId="15" xfId="4" applyFont="1" applyFill="1" applyBorder="1" applyAlignment="1">
      <alignment horizontal="center" vertical="center"/>
    </xf>
    <xf numFmtId="44" fontId="20" fillId="3" borderId="13" xfId="4" applyFont="1" applyFill="1" applyBorder="1" applyAlignment="1">
      <alignment horizontal="center" vertical="center"/>
    </xf>
    <xf numFmtId="44" fontId="20" fillId="3" borderId="6" xfId="4" applyFont="1" applyFill="1" applyBorder="1" applyAlignment="1">
      <alignment horizontal="center" vertical="center"/>
    </xf>
    <xf numFmtId="44" fontId="20" fillId="3" borderId="15" xfId="4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9" fillId="3" borderId="40" xfId="0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center" vertical="center"/>
    </xf>
    <xf numFmtId="0" fontId="19" fillId="3" borderId="4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6" fillId="0" borderId="11" xfId="0" applyNumberFormat="1" applyFont="1" applyBorder="1" applyAlignment="1" applyProtection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4" fontId="0" fillId="5" borderId="0" xfId="3" applyFont="1" applyFill="1"/>
    <xf numFmtId="166" fontId="12" fillId="4" borderId="4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" fontId="6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2" fontId="6" fillId="3" borderId="5" xfId="0" applyNumberFormat="1" applyFont="1" applyFill="1" applyBorder="1" applyAlignment="1" applyProtection="1">
      <alignment vertical="center" wrapText="1"/>
      <protection locked="0"/>
    </xf>
    <xf numFmtId="2" fontId="6" fillId="0" borderId="8" xfId="0" applyNumberFormat="1" applyFont="1" applyBorder="1" applyAlignment="1" applyProtection="1">
      <alignment horizontal="center" vertical="center"/>
    </xf>
    <xf numFmtId="2" fontId="6" fillId="0" borderId="10" xfId="0" applyNumberFormat="1" applyFont="1" applyBorder="1" applyAlignment="1" applyProtection="1">
      <alignment horizontal="center" vertical="center"/>
    </xf>
    <xf numFmtId="2" fontId="6" fillId="0" borderId="25" xfId="0" applyNumberFormat="1" applyFont="1" applyBorder="1" applyAlignment="1" applyProtection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/>
    </xf>
    <xf numFmtId="165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66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6" xfId="0" applyNumberFormat="1" applyFont="1" applyFill="1" applyBorder="1" applyAlignment="1" applyProtection="1">
      <alignment vertical="center" wrapText="1"/>
      <protection locked="0"/>
    </xf>
    <xf numFmtId="2" fontId="6" fillId="0" borderId="47" xfId="0" applyNumberFormat="1" applyFont="1" applyBorder="1" applyAlignment="1">
      <alignment vertical="center" wrapText="1"/>
    </xf>
    <xf numFmtId="165" fontId="6" fillId="4" borderId="48" xfId="0" applyNumberFormat="1" applyFont="1" applyFill="1" applyBorder="1" applyAlignment="1">
      <alignment vertical="center"/>
    </xf>
    <xf numFmtId="2" fontId="6" fillId="4" borderId="3" xfId="0" applyNumberFormat="1" applyFont="1" applyFill="1" applyBorder="1" applyAlignment="1">
      <alignment horizontal="right" vertical="center" indent="1"/>
    </xf>
    <xf numFmtId="164" fontId="6" fillId="3" borderId="48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 applyProtection="1">
      <alignment horizontal="center" vertical="center"/>
    </xf>
    <xf numFmtId="164" fontId="6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6" xfId="0" applyFont="1" applyFill="1" applyBorder="1" applyAlignment="1">
      <alignment horizontal="center" vertical="center"/>
    </xf>
    <xf numFmtId="166" fontId="6" fillId="3" borderId="5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 applyProtection="1">
      <alignment horizontal="center" vertical="center"/>
    </xf>
    <xf numFmtId="166" fontId="12" fillId="4" borderId="8" xfId="0" applyNumberFormat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166" fontId="6" fillId="4" borderId="25" xfId="0" applyNumberFormat="1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49" fontId="6" fillId="4" borderId="22" xfId="0" applyNumberFormat="1" applyFont="1" applyFill="1" applyBorder="1" applyAlignment="1">
      <alignment horizontal="center" vertical="center" textRotation="90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166" fontId="6" fillId="3" borderId="29" xfId="0" applyNumberFormat="1" applyFont="1" applyFill="1" applyBorder="1" applyAlignment="1" applyProtection="1">
      <alignment horizontal="center" vertical="center" wrapText="1"/>
      <protection locked="0"/>
    </xf>
    <xf numFmtId="166" fontId="6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50" xfId="0" applyNumberFormat="1" applyFont="1" applyFill="1" applyBorder="1" applyAlignment="1" applyProtection="1">
      <alignment vertical="center" wrapText="1"/>
      <protection locked="0"/>
    </xf>
    <xf numFmtId="166" fontId="12" fillId="4" borderId="8" xfId="0" applyNumberFormat="1" applyFont="1" applyFill="1" applyBorder="1" applyAlignment="1">
      <alignment horizontal="center" vertical="center"/>
    </xf>
    <xf numFmtId="166" fontId="12" fillId="4" borderId="8" xfId="0" applyNumberFormat="1" applyFont="1" applyFill="1" applyBorder="1" applyAlignment="1">
      <alignment horizontal="center" vertical="center" textRotation="90"/>
    </xf>
    <xf numFmtId="165" fontId="12" fillId="4" borderId="7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5" fontId="6" fillId="3" borderId="29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9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textRotation="90" wrapText="1"/>
    </xf>
    <xf numFmtId="0" fontId="12" fillId="4" borderId="5" xfId="0" applyFont="1" applyFill="1" applyBorder="1" applyAlignment="1">
      <alignment horizontal="center" vertical="center"/>
    </xf>
    <xf numFmtId="0" fontId="6" fillId="3" borderId="50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43" xfId="0" applyFont="1" applyFill="1" applyBorder="1" applyAlignment="1" applyProtection="1">
      <alignment horizontal="center" vertical="center"/>
      <protection locked="0"/>
    </xf>
    <xf numFmtId="166" fontId="6" fillId="4" borderId="17" xfId="0" applyNumberFormat="1" applyFont="1" applyFill="1" applyBorder="1" applyAlignment="1">
      <alignment horizontal="center" vertical="center" wrapText="1"/>
    </xf>
    <xf numFmtId="166" fontId="6" fillId="4" borderId="18" xfId="0" applyNumberFormat="1" applyFont="1" applyFill="1" applyBorder="1" applyAlignment="1">
      <alignment horizontal="center" vertical="center" wrapText="1"/>
    </xf>
    <xf numFmtId="166" fontId="6" fillId="4" borderId="18" xfId="0" applyNumberFormat="1" applyFont="1" applyFill="1" applyBorder="1" applyAlignment="1">
      <alignment horizontal="center" vertical="center" textRotation="90" wrapText="1"/>
    </xf>
    <xf numFmtId="0" fontId="6" fillId="4" borderId="18" xfId="0" applyFont="1" applyFill="1" applyBorder="1" applyAlignment="1">
      <alignment horizontal="center" vertical="center" textRotation="90" wrapText="1"/>
    </xf>
    <xf numFmtId="2" fontId="6" fillId="4" borderId="21" xfId="0" applyNumberFormat="1" applyFont="1" applyFill="1" applyBorder="1" applyAlignment="1">
      <alignment horizontal="center" vertical="center" textRotation="90" wrapText="1"/>
    </xf>
    <xf numFmtId="166" fontId="12" fillId="4" borderId="7" xfId="0" applyNumberFormat="1" applyFont="1" applyFill="1" applyBorder="1" applyAlignment="1">
      <alignment horizontal="center" vertical="center" wrapText="1"/>
    </xf>
    <xf numFmtId="2" fontId="12" fillId="4" borderId="1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65" fontId="12" fillId="4" borderId="31" xfId="0" applyNumberFormat="1" applyFont="1" applyFill="1" applyBorder="1" applyAlignment="1">
      <alignment horizontal="center" vertical="center"/>
    </xf>
    <xf numFmtId="166" fontId="12" fillId="4" borderId="30" xfId="0" applyNumberFormat="1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44" xfId="0" applyFont="1" applyFill="1" applyBorder="1" applyAlignment="1">
      <alignment horizontal="center" vertical="center"/>
    </xf>
    <xf numFmtId="166" fontId="12" fillId="4" borderId="31" xfId="0" applyNumberFormat="1" applyFont="1" applyFill="1" applyBorder="1" applyAlignment="1">
      <alignment horizontal="center" vertical="center" wrapText="1"/>
    </xf>
    <xf numFmtId="166" fontId="12" fillId="4" borderId="30" xfId="0" applyNumberFormat="1" applyFont="1" applyFill="1" applyBorder="1" applyAlignment="1">
      <alignment horizontal="center" vertical="center"/>
    </xf>
    <xf numFmtId="166" fontId="12" fillId="4" borderId="30" xfId="0" applyNumberFormat="1" applyFont="1" applyFill="1" applyBorder="1" applyAlignment="1">
      <alignment horizontal="center" vertical="center" textRotation="90"/>
    </xf>
    <xf numFmtId="2" fontId="12" fillId="4" borderId="44" xfId="0" applyNumberFormat="1" applyFont="1" applyFill="1" applyBorder="1" applyAlignment="1">
      <alignment horizontal="center" vertical="center"/>
    </xf>
    <xf numFmtId="2" fontId="17" fillId="0" borderId="11" xfId="0" applyNumberFormat="1" applyFont="1" applyBorder="1" applyAlignment="1">
      <alignment vertical="center" wrapText="1"/>
    </xf>
  </cellXfs>
  <cellStyles count="5">
    <cellStyle name="Link" xfId="1" builtinId="8"/>
    <cellStyle name="Standard" xfId="0" builtinId="0"/>
    <cellStyle name="Standard 2" xfId="2"/>
    <cellStyle name="Währung" xfId="3" builtinId="4"/>
    <cellStyle name="Währung 2" xfId="4"/>
  </cellStyles>
  <dxfs count="2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59531</xdr:colOff>
      <xdr:row>2</xdr:row>
      <xdr:rowOff>222530</xdr:rowOff>
    </xdr:from>
    <xdr:to>
      <xdr:col>17</xdr:col>
      <xdr:colOff>1</xdr:colOff>
      <xdr:row>8</xdr:row>
      <xdr:rowOff>0</xdr:rowOff>
    </xdr:to>
    <xdr:sp macro="" textlink="">
      <xdr:nvSpPr>
        <xdr:cNvPr id="2" name="Textfeld 1">
          <a:extLst>
            <a:ext uri="{FF2B5EF4-FFF2-40B4-BE49-F238E27FC236}">
              <a16:creationId xmlns="" xmlns:a16="http://schemas.microsoft.com/office/drawing/2014/main" id="{17C6A464-63B6-4F23-AB1D-20A047BA555F}"/>
            </a:ext>
          </a:extLst>
        </xdr:cNvPr>
        <xdr:cNvSpPr txBox="1"/>
      </xdr:nvSpPr>
      <xdr:spPr>
        <a:xfrm>
          <a:off x="8270081" y="574955"/>
          <a:ext cx="3140870" cy="806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/>
            <a:t>Verpflegungspauschalen bei Abwesenheit von</a:t>
          </a:r>
        </a:p>
        <a:p>
          <a:r>
            <a:rPr lang="de-DE" sz="1100" baseline="0"/>
            <a:t>&gt; 8 Std. und für An-/Abreisetage vor/nach einer </a:t>
          </a:r>
          <a:br>
            <a:rPr lang="de-DE" sz="1100" baseline="0"/>
          </a:br>
          <a:r>
            <a:rPr lang="de-DE" sz="1100" baseline="0"/>
            <a:t>   auswärtigen Übernachtung               ... 14,00 EUR</a:t>
          </a:r>
        </a:p>
        <a:p>
          <a:r>
            <a:rPr lang="de-DE" sz="1100" baseline="0"/>
            <a:t>24 Std.   		         ... 28,00 EUR</a:t>
          </a:r>
          <a:endParaRPr lang="de-DE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174626</xdr:colOff>
      <xdr:row>2</xdr:row>
      <xdr:rowOff>84666</xdr:rowOff>
    </xdr:from>
    <xdr:to>
      <xdr:col>34</xdr:col>
      <xdr:colOff>227543</xdr:colOff>
      <xdr:row>14</xdr:row>
      <xdr:rowOff>246529</xdr:rowOff>
    </xdr:to>
    <xdr:sp macro="" textlink="">
      <xdr:nvSpPr>
        <xdr:cNvPr id="3" name="Textfeld 2">
          <a:extLst>
            <a:ext uri="{FF2B5EF4-FFF2-40B4-BE49-F238E27FC236}">
              <a16:creationId xmlns="" xmlns:a16="http://schemas.microsoft.com/office/drawing/2014/main" id="{B0C35737-9187-4DCA-9182-A6915EC15EF7}"/>
            </a:ext>
          </a:extLst>
        </xdr:cNvPr>
        <xdr:cNvSpPr txBox="1"/>
      </xdr:nvSpPr>
      <xdr:spPr>
        <a:xfrm>
          <a:off x="11638244" y="432048"/>
          <a:ext cx="3100917" cy="48123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/>
            <a:t>Arbeitnehmer oder Unternehmer: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Auswahl hier</a:t>
          </a:r>
        </a:p>
        <a:p>
          <a:endParaRPr lang="de-DE" sz="1000"/>
        </a:p>
        <a:p>
          <a:endParaRPr lang="de-DE" sz="1000"/>
        </a:p>
        <a:p>
          <a:r>
            <a:rPr lang="de-DE" sz="1000" u="sng"/>
            <a:t>Für Arbeitnehmer:</a:t>
          </a:r>
        </a:p>
        <a:p>
          <a:pPr>
            <a:lnSpc>
              <a:spcPts val="1100"/>
            </a:lnSpc>
          </a:pPr>
          <a:endParaRPr lang="de-DE" sz="1000"/>
        </a:p>
        <a:p>
          <a:pPr>
            <a:lnSpc>
              <a:spcPts val="1100"/>
            </a:lnSpc>
          </a:pPr>
          <a:r>
            <a:rPr lang="de-DE" sz="1000"/>
            <a:t>Ihr Arbeitgeber </a:t>
          </a:r>
          <a:r>
            <a:rPr lang="de-DE" sz="1000" b="1"/>
            <a:t>kann</a:t>
          </a:r>
          <a:r>
            <a:rPr lang="de-DE" sz="1000"/>
            <a:t> Ihnen, </a:t>
          </a:r>
          <a:r>
            <a:rPr lang="de-DE" sz="1000" b="1"/>
            <a:t>je nach Betriebsvereinbarung</a:t>
          </a:r>
          <a:r>
            <a:rPr lang="de-DE" sz="1000"/>
            <a:t>, für eine</a:t>
          </a:r>
          <a:r>
            <a:rPr lang="de-DE" sz="1000" baseline="0"/>
            <a:t> Übernachtung eine Pauschale i. H. v. derzeit 20,00 EUR pro Übernachtung zahlen, wenn Sie Ihre Kosten </a:t>
          </a:r>
          <a:r>
            <a:rPr lang="de-DE" sz="1000" b="1" baseline="0"/>
            <a:t>nicht mit entspr. Belegen </a:t>
          </a:r>
          <a:r>
            <a:rPr lang="de-DE" sz="1000" baseline="0"/>
            <a:t>nachweisen können. </a:t>
          </a: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Erhalten Sie von Ihrem AG keine Erstattung der Übernachtungskosten, können Sie diese Pauschale jedoch nicht als Werbungskosten im Rahmen Ihrer Einkommensteuererklärung geltend machen. </a:t>
          </a:r>
          <a:endParaRPr lang="de-DE" sz="1000">
            <a:effectLst/>
          </a:endParaRPr>
        </a:p>
        <a:p>
          <a:pPr>
            <a:lnSpc>
              <a:spcPts val="1100"/>
            </a:lnSpc>
          </a:pPr>
          <a:r>
            <a:rPr lang="de-DE" sz="1000" b="1" baseline="0"/>
            <a:t>Bitte wählen Sie deshalb hier den Zweck Ihrer Reisekostenabrechnung aus</a:t>
          </a:r>
          <a:r>
            <a:rPr lang="de-DE" sz="1000" baseline="0"/>
            <a:t>:</a:t>
          </a:r>
        </a:p>
        <a:p>
          <a:r>
            <a:rPr lang="de-DE" sz="1000" baseline="0"/>
            <a:t>"JA"... Ich erstelle die Abrechnung der Werbekosten für meine persönliche </a:t>
          </a:r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</a:t>
          </a:r>
        </a:p>
        <a:p>
          <a:pPr>
            <a:lnSpc>
              <a:spcPts val="1100"/>
            </a:lnSpc>
          </a:pPr>
          <a:r>
            <a:rPr lang="de-DE" sz="1000" baseline="0"/>
            <a:t>"NEIN" ... Ich erstelle die Abrechnung für die Vorlage bei meinem Arbeitgeber</a:t>
          </a:r>
        </a:p>
        <a:p>
          <a:endParaRPr lang="de-DE" sz="1000" baseline="0"/>
        </a:p>
        <a:p>
          <a:pPr>
            <a:lnSpc>
              <a:spcPts val="1100"/>
            </a:lnSpc>
          </a:pPr>
          <a:r>
            <a:rPr lang="de-DE" sz="1000" u="none" baseline="0"/>
            <a:t>Wenn Sie Ihre Übernachtungsauwendungen anhand v. Belegen nachweisen können, geben Sie diese hier ein.</a:t>
          </a:r>
        </a:p>
        <a:p>
          <a:endParaRPr lang="de-DE" sz="1000" u="sng" baseline="0"/>
        </a:p>
        <a:p>
          <a:pPr>
            <a:lnSpc>
              <a:spcPts val="1100"/>
            </a:lnSpc>
          </a:pPr>
          <a:r>
            <a:rPr lang="de-DE" sz="1000" u="sng" baseline="0"/>
            <a:t>Für Unternehmer:</a:t>
          </a:r>
        </a:p>
        <a:p>
          <a:endParaRPr lang="de-DE" sz="1000" baseline="0"/>
        </a:p>
        <a:p>
          <a:pPr>
            <a:lnSpc>
              <a:spcPts val="1100"/>
            </a:lnSpc>
          </a:pPr>
          <a:r>
            <a:rPr lang="de-DE" sz="1000"/>
            <a:t>Der Unternehmer kann seine tatsächlichen Übernachtungskosten nur über Belege als </a:t>
          </a:r>
          <a:r>
            <a:rPr lang="de-DE" sz="1000" b="1"/>
            <a:t>Betriebskosten</a:t>
          </a:r>
          <a:r>
            <a:rPr lang="de-DE" sz="1000"/>
            <a:t> von der Steuer absetzen</a:t>
          </a:r>
          <a:r>
            <a:rPr lang="de-DE" sz="1000" baseline="0"/>
            <a:t> - </a:t>
          </a:r>
          <a:r>
            <a:rPr lang="de-DE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nicht über Pauschalen</a:t>
          </a:r>
          <a:endParaRPr lang="de-DE" sz="1000" baseline="0"/>
        </a:p>
        <a:p>
          <a:pPr>
            <a:lnSpc>
              <a:spcPts val="1300"/>
            </a:lnSpc>
          </a:pPr>
          <a:endParaRPr lang="de-DE" sz="1000" baseline="0"/>
        </a:p>
      </xdr:txBody>
    </xdr:sp>
    <xdr:clientData/>
  </xdr:twoCellAnchor>
  <xdr:twoCellAnchor>
    <xdr:from>
      <xdr:col>9</xdr:col>
      <xdr:colOff>571500</xdr:colOff>
      <xdr:row>3</xdr:row>
      <xdr:rowOff>85725</xdr:rowOff>
    </xdr:from>
    <xdr:to>
      <xdr:col>33</xdr:col>
      <xdr:colOff>228600</xdr:colOff>
      <xdr:row>4</xdr:row>
      <xdr:rowOff>161925</xdr:rowOff>
    </xdr:to>
    <xdr:grpSp>
      <xdr:nvGrpSpPr>
        <xdr:cNvPr id="5231" name="Gruppieren 49">
          <a:extLst>
            <a:ext uri="{FF2B5EF4-FFF2-40B4-BE49-F238E27FC236}">
              <a16:creationId xmlns="" xmlns:a16="http://schemas.microsoft.com/office/drawing/2014/main" id="{AE83EF36-6E45-4C00-9BF5-351A92794AAA}"/>
            </a:ext>
          </a:extLst>
        </xdr:cNvPr>
        <xdr:cNvGrpSpPr>
          <a:grpSpLocks/>
        </xdr:cNvGrpSpPr>
      </xdr:nvGrpSpPr>
      <xdr:grpSpPr bwMode="auto">
        <a:xfrm>
          <a:off x="7642412" y="679637"/>
          <a:ext cx="6335806" cy="177053"/>
          <a:chOff x="8597905" y="666750"/>
          <a:chExt cx="7351178" cy="169334"/>
        </a:xfrm>
      </xdr:grpSpPr>
      <xdr:cxnSp macro="">
        <xdr:nvCxnSpPr>
          <xdr:cNvPr id="5252" name="Gerade Verbindung mit Pfeil 32">
            <a:extLst>
              <a:ext uri="{FF2B5EF4-FFF2-40B4-BE49-F238E27FC236}">
                <a16:creationId xmlns="" xmlns:a16="http://schemas.microsoft.com/office/drawing/2014/main" id="{420EA49E-5C4E-490E-9BBD-3543C9876996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8597905" y="829737"/>
            <a:ext cx="7351178" cy="6346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 type="arrow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253" name="Gerade Verbindung mit Pfeil 39">
            <a:extLst>
              <a:ext uri="{FF2B5EF4-FFF2-40B4-BE49-F238E27FC236}">
                <a16:creationId xmlns="" xmlns:a16="http://schemas.microsoft.com/office/drawing/2014/main" id="{0D162871-3990-4EF6-8C1E-738C8103EC1E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949083" y="666750"/>
            <a:ext cx="0" cy="169334"/>
          </a:xfrm>
          <a:prstGeom prst="straightConnector1">
            <a:avLst/>
          </a:prstGeom>
          <a:noFill/>
          <a:ln w="9525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352425</xdr:colOff>
      <xdr:row>9</xdr:row>
      <xdr:rowOff>78441</xdr:rowOff>
    </xdr:from>
    <xdr:to>
      <xdr:col>30</xdr:col>
      <xdr:colOff>190500</xdr:colOff>
      <xdr:row>12</xdr:row>
      <xdr:rowOff>104775</xdr:rowOff>
    </xdr:to>
    <xdr:cxnSp macro="">
      <xdr:nvCxnSpPr>
        <xdr:cNvPr id="5232" name="Gerade Verbindung mit Pfeil 30">
          <a:extLst>
            <a:ext uri="{FF2B5EF4-FFF2-40B4-BE49-F238E27FC236}">
              <a16:creationId xmlns="" xmlns:a16="http://schemas.microsoft.com/office/drawing/2014/main" id="{4D96C6D8-2653-4BE4-B08F-B1C3EC2A5C26}"/>
            </a:ext>
          </a:extLst>
        </xdr:cNvPr>
        <xdr:cNvCxnSpPr>
          <a:cxnSpLocks noChangeShapeType="1"/>
        </xdr:cNvCxnSpPr>
      </xdr:nvCxnSpPr>
      <xdr:spPr bwMode="auto">
        <a:xfrm flipH="1">
          <a:off x="10314454" y="1905000"/>
          <a:ext cx="1339664" cy="232354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0</xdr:colOff>
      <xdr:row>11</xdr:row>
      <xdr:rowOff>33618</xdr:rowOff>
    </xdr:from>
    <xdr:to>
      <xdr:col>30</xdr:col>
      <xdr:colOff>201706</xdr:colOff>
      <xdr:row>11</xdr:row>
      <xdr:rowOff>201706</xdr:rowOff>
    </xdr:to>
    <xdr:cxnSp macro="">
      <xdr:nvCxnSpPr>
        <xdr:cNvPr id="5233" name="Gerade Verbindung mit Pfeil 56">
          <a:extLst>
            <a:ext uri="{FF2B5EF4-FFF2-40B4-BE49-F238E27FC236}">
              <a16:creationId xmlns="" xmlns:a16="http://schemas.microsoft.com/office/drawing/2014/main" id="{5B288E9E-CE0C-406B-B999-16165C746D90}"/>
            </a:ext>
          </a:extLst>
        </xdr:cNvPr>
        <xdr:cNvCxnSpPr>
          <a:cxnSpLocks noChangeShapeType="1"/>
        </xdr:cNvCxnSpPr>
      </xdr:nvCxnSpPr>
      <xdr:spPr bwMode="auto">
        <a:xfrm flipH="1">
          <a:off x="9962029" y="3720353"/>
          <a:ext cx="1703295" cy="168088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463549</xdr:colOff>
      <xdr:row>13</xdr:row>
      <xdr:rowOff>50801</xdr:rowOff>
    </xdr:from>
    <xdr:to>
      <xdr:col>0</xdr:col>
      <xdr:colOff>2127250</xdr:colOff>
      <xdr:row>13</xdr:row>
      <xdr:rowOff>369794</xdr:rowOff>
    </xdr:to>
    <xdr:sp macro="" textlink="">
      <xdr:nvSpPr>
        <xdr:cNvPr id="14" name="Textfeld 13">
          <a:extLst>
            <a:ext uri="{FF2B5EF4-FFF2-40B4-BE49-F238E27FC236}">
              <a16:creationId xmlns="" xmlns:a16="http://schemas.microsoft.com/office/drawing/2014/main" id="{2555C9DF-0AF8-4A25-88D6-9A817666AFD5}"/>
            </a:ext>
          </a:extLst>
        </xdr:cNvPr>
        <xdr:cNvSpPr txBox="1"/>
      </xdr:nvSpPr>
      <xdr:spPr>
        <a:xfrm>
          <a:off x="463549" y="4611595"/>
          <a:ext cx="1663701" cy="3189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Datum: Pflichteingabe</a:t>
          </a:r>
        </a:p>
      </xdr:txBody>
    </xdr:sp>
    <xdr:clientData/>
  </xdr:twoCellAnchor>
  <xdr:twoCellAnchor>
    <xdr:from>
      <xdr:col>30</xdr:col>
      <xdr:colOff>182033</xdr:colOff>
      <xdr:row>18</xdr:row>
      <xdr:rowOff>107949</xdr:rowOff>
    </xdr:from>
    <xdr:to>
      <xdr:col>34</xdr:col>
      <xdr:colOff>243416</xdr:colOff>
      <xdr:row>23</xdr:row>
      <xdr:rowOff>179293</xdr:rowOff>
    </xdr:to>
    <xdr:sp macro="" textlink="">
      <xdr:nvSpPr>
        <xdr:cNvPr id="15" name="Textfeld 14">
          <a:extLst>
            <a:ext uri="{FF2B5EF4-FFF2-40B4-BE49-F238E27FC236}">
              <a16:creationId xmlns="" xmlns:a16="http://schemas.microsoft.com/office/drawing/2014/main" id="{58FFF170-4DB0-4061-9384-F29F64FDB8FF}"/>
            </a:ext>
          </a:extLst>
        </xdr:cNvPr>
        <xdr:cNvSpPr txBox="1"/>
      </xdr:nvSpPr>
      <xdr:spPr>
        <a:xfrm>
          <a:off x="11645651" y="6853890"/>
          <a:ext cx="3109383" cy="2256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Wird dem Arbeitnehmer von seinem Arbeitgeber eine Mahlzeit zur Verfügung gestellt, wird der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Werbungskostenabzug ... tageweise gekürzt, und zwar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20 Prozent für ein Frühstück und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um jeweils 40 Prozent für ein Mittag- und Abendessen der für die 24-stündige Abwesenheit geltenden höchsten Verpflegungspauschale. Das entspricht für Auswärtstätigkeiten im Inland einer Kürzung der jeweils zustehenden Verpflegungs-pauschale um 5,60 Euro für ein Frühstück und jeweils 11,20 Euro für ein Mittag- und Abendessen. </a:t>
          </a: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Diese typisierende, pauschale Kürzung der Verpflegungspauschale ist tagesbezogen und maximal bis auf 0 Euro vorzunehmen.</a:t>
          </a:r>
        </a:p>
        <a:p>
          <a:pPr>
            <a:lnSpc>
              <a:spcPts val="11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(Ergänztes BMF-Schreiben zur Reform des steuerlichen </a:t>
          </a:r>
          <a:endParaRPr lang="de-DE" sz="1000">
            <a:effectLst/>
          </a:endParaRPr>
        </a:p>
        <a:p>
          <a:pPr>
            <a:lnSpc>
              <a:spcPts val="1000"/>
            </a:lnSpc>
          </a:pP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Reisekostenrechts ab 1.1.2014)</a:t>
          </a:r>
          <a:endParaRPr lang="de-DE" sz="1000">
            <a:effectLst/>
          </a:endParaRPr>
        </a:p>
        <a:p>
          <a:pPr>
            <a:lnSpc>
              <a:spcPts val="1000"/>
            </a:lnSpc>
          </a:pPr>
          <a:endParaRPr lang="de-DE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258234</xdr:colOff>
      <xdr:row>35</xdr:row>
      <xdr:rowOff>4918</xdr:rowOff>
    </xdr:from>
    <xdr:to>
      <xdr:col>0</xdr:col>
      <xdr:colOff>1676401</xdr:colOff>
      <xdr:row>37</xdr:row>
      <xdr:rowOff>145676</xdr:rowOff>
    </xdr:to>
    <xdr:sp macro="" textlink="">
      <xdr:nvSpPr>
        <xdr:cNvPr id="16" name="Textfeld 15">
          <a:extLst>
            <a:ext uri="{FF2B5EF4-FFF2-40B4-BE49-F238E27FC236}">
              <a16:creationId xmlns="" xmlns:a16="http://schemas.microsoft.com/office/drawing/2014/main" id="{53CBE70C-26C7-4F2A-BC3B-1E8933DBEBE5}"/>
            </a:ext>
          </a:extLst>
        </xdr:cNvPr>
        <xdr:cNvSpPr txBox="1"/>
      </xdr:nvSpPr>
      <xdr:spPr>
        <a:xfrm>
          <a:off x="258234" y="11053918"/>
          <a:ext cx="1418167" cy="4545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die Nachweise bei.</a:t>
          </a:r>
        </a:p>
      </xdr:txBody>
    </xdr:sp>
    <xdr:clientData/>
  </xdr:twoCellAnchor>
  <xdr:twoCellAnchor>
    <xdr:from>
      <xdr:col>13</xdr:col>
      <xdr:colOff>313765</xdr:colOff>
      <xdr:row>15</xdr:row>
      <xdr:rowOff>347382</xdr:rowOff>
    </xdr:from>
    <xdr:to>
      <xdr:col>30</xdr:col>
      <xdr:colOff>201706</xdr:colOff>
      <xdr:row>19</xdr:row>
      <xdr:rowOff>67235</xdr:rowOff>
    </xdr:to>
    <xdr:cxnSp macro="">
      <xdr:nvCxnSpPr>
        <xdr:cNvPr id="5237" name="Gerade Verbindung mit Pfeil 56">
          <a:extLst>
            <a:ext uri="{FF2B5EF4-FFF2-40B4-BE49-F238E27FC236}">
              <a16:creationId xmlns="" xmlns:a16="http://schemas.microsoft.com/office/drawing/2014/main" id="{6352BAB3-AC12-4FEA-B69B-C7C5339813E9}"/>
            </a:ext>
          </a:extLst>
        </xdr:cNvPr>
        <xdr:cNvCxnSpPr>
          <a:cxnSpLocks noChangeShapeType="1"/>
        </xdr:cNvCxnSpPr>
      </xdr:nvCxnSpPr>
      <xdr:spPr bwMode="auto">
        <a:xfrm flipH="1" flipV="1">
          <a:off x="9424147" y="5782235"/>
          <a:ext cx="2241177" cy="1467971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1981200</xdr:colOff>
      <xdr:row>11</xdr:row>
      <xdr:rowOff>342900</xdr:rowOff>
    </xdr:from>
    <xdr:to>
      <xdr:col>3</xdr:col>
      <xdr:colOff>180975</xdr:colOff>
      <xdr:row>13</xdr:row>
      <xdr:rowOff>161925</xdr:rowOff>
    </xdr:to>
    <xdr:cxnSp macro="">
      <xdr:nvCxnSpPr>
        <xdr:cNvPr id="5238" name="Gerade Verbindung mit Pfeil 56">
          <a:extLst>
            <a:ext uri="{FF2B5EF4-FFF2-40B4-BE49-F238E27FC236}">
              <a16:creationId xmlns="" xmlns:a16="http://schemas.microsoft.com/office/drawing/2014/main" id="{1CF58B71-3F84-4940-9349-4652D9ECE1E4}"/>
            </a:ext>
          </a:extLst>
        </xdr:cNvPr>
        <xdr:cNvCxnSpPr>
          <a:cxnSpLocks noChangeShapeType="1"/>
        </xdr:cNvCxnSpPr>
      </xdr:nvCxnSpPr>
      <xdr:spPr bwMode="auto">
        <a:xfrm flipV="1">
          <a:off x="1981200" y="4048125"/>
          <a:ext cx="2505075" cy="6953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459441</xdr:colOff>
      <xdr:row>9</xdr:row>
      <xdr:rowOff>680197</xdr:rowOff>
    </xdr:from>
    <xdr:to>
      <xdr:col>1</xdr:col>
      <xdr:colOff>465604</xdr:colOff>
      <xdr:row>10</xdr:row>
      <xdr:rowOff>257735</xdr:rowOff>
    </xdr:to>
    <xdr:cxnSp macro="">
      <xdr:nvCxnSpPr>
        <xdr:cNvPr id="5239" name="Gerade Verbindung mit Pfeil 56">
          <a:extLst>
            <a:ext uri="{FF2B5EF4-FFF2-40B4-BE49-F238E27FC236}">
              <a16:creationId xmlns="" xmlns:a16="http://schemas.microsoft.com/office/drawing/2014/main" id="{FD9CEFA2-7FBC-492B-8997-5F3F2B1AD5B3}"/>
            </a:ext>
          </a:extLst>
        </xdr:cNvPr>
        <xdr:cNvCxnSpPr>
          <a:cxnSpLocks noChangeShapeType="1"/>
        </xdr:cNvCxnSpPr>
      </xdr:nvCxnSpPr>
      <xdr:spPr bwMode="auto">
        <a:xfrm flipH="1">
          <a:off x="2958353" y="2506756"/>
          <a:ext cx="6163" cy="675714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437030</xdr:colOff>
      <xdr:row>9</xdr:row>
      <xdr:rowOff>693084</xdr:rowOff>
    </xdr:from>
    <xdr:to>
      <xdr:col>2</xdr:col>
      <xdr:colOff>444874</xdr:colOff>
      <xdr:row>10</xdr:row>
      <xdr:rowOff>280148</xdr:rowOff>
    </xdr:to>
    <xdr:cxnSp macro="">
      <xdr:nvCxnSpPr>
        <xdr:cNvPr id="5240" name="Gerade Verbindung mit Pfeil 56">
          <a:extLst>
            <a:ext uri="{FF2B5EF4-FFF2-40B4-BE49-F238E27FC236}">
              <a16:creationId xmlns="" xmlns:a16="http://schemas.microsoft.com/office/drawing/2014/main" id="{BE982A16-9AEE-4837-AC08-28C5DE11C2CF}"/>
            </a:ext>
          </a:extLst>
        </xdr:cNvPr>
        <xdr:cNvCxnSpPr>
          <a:cxnSpLocks noChangeShapeType="1"/>
        </xdr:cNvCxnSpPr>
      </xdr:nvCxnSpPr>
      <xdr:spPr bwMode="auto">
        <a:xfrm flipH="1">
          <a:off x="3821206" y="2519643"/>
          <a:ext cx="7844" cy="68524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1676400</xdr:colOff>
      <xdr:row>35</xdr:row>
      <xdr:rowOff>95250</xdr:rowOff>
    </xdr:from>
    <xdr:to>
      <xdr:col>0</xdr:col>
      <xdr:colOff>2447925</xdr:colOff>
      <xdr:row>36</xdr:row>
      <xdr:rowOff>47625</xdr:rowOff>
    </xdr:to>
    <xdr:cxnSp macro="">
      <xdr:nvCxnSpPr>
        <xdr:cNvPr id="5242" name="Gerade Verbindung mit Pfeil 56">
          <a:extLst>
            <a:ext uri="{FF2B5EF4-FFF2-40B4-BE49-F238E27FC236}">
              <a16:creationId xmlns="" xmlns:a16="http://schemas.microsoft.com/office/drawing/2014/main" id="{354B03D6-985C-47C9-AD18-8FE6E0F7C62E}"/>
            </a:ext>
          </a:extLst>
        </xdr:cNvPr>
        <xdr:cNvCxnSpPr>
          <a:cxnSpLocks noChangeShapeType="1"/>
          <a:stCxn id="16" idx="3"/>
        </xdr:cNvCxnSpPr>
      </xdr:nvCxnSpPr>
      <xdr:spPr bwMode="auto">
        <a:xfrm flipV="1">
          <a:off x="1676400" y="10982325"/>
          <a:ext cx="771525" cy="1428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1676400</xdr:colOff>
      <xdr:row>29</xdr:row>
      <xdr:rowOff>104775</xdr:rowOff>
    </xdr:from>
    <xdr:to>
      <xdr:col>2</xdr:col>
      <xdr:colOff>0</xdr:colOff>
      <xdr:row>36</xdr:row>
      <xdr:rowOff>47625</xdr:rowOff>
    </xdr:to>
    <xdr:cxnSp macro="">
      <xdr:nvCxnSpPr>
        <xdr:cNvPr id="5243" name="Gerade Verbindung mit Pfeil 56">
          <a:extLst>
            <a:ext uri="{FF2B5EF4-FFF2-40B4-BE49-F238E27FC236}">
              <a16:creationId xmlns="" xmlns:a16="http://schemas.microsoft.com/office/drawing/2014/main" id="{4AB0149A-F6A2-47D7-B436-8DDAAD270CE9}"/>
            </a:ext>
          </a:extLst>
        </xdr:cNvPr>
        <xdr:cNvCxnSpPr>
          <a:cxnSpLocks noChangeShapeType="1"/>
          <a:stCxn id="16" idx="3"/>
        </xdr:cNvCxnSpPr>
      </xdr:nvCxnSpPr>
      <xdr:spPr bwMode="auto">
        <a:xfrm flipV="1">
          <a:off x="1676400" y="10048875"/>
          <a:ext cx="1704975" cy="10763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361950</xdr:colOff>
      <xdr:row>4</xdr:row>
      <xdr:rowOff>137583</xdr:rowOff>
    </xdr:from>
    <xdr:to>
      <xdr:col>0</xdr:col>
      <xdr:colOff>2025651</xdr:colOff>
      <xdr:row>6</xdr:row>
      <xdr:rowOff>123824</xdr:rowOff>
    </xdr:to>
    <xdr:sp macro="" textlink="">
      <xdr:nvSpPr>
        <xdr:cNvPr id="42" name="Textfeld 41">
          <a:extLst>
            <a:ext uri="{FF2B5EF4-FFF2-40B4-BE49-F238E27FC236}">
              <a16:creationId xmlns="" xmlns:a16="http://schemas.microsoft.com/office/drawing/2014/main" id="{147DF14A-BCC9-49A0-A526-0918A7263EDF}"/>
            </a:ext>
          </a:extLst>
        </xdr:cNvPr>
        <xdr:cNvSpPr txBox="1"/>
      </xdr:nvSpPr>
      <xdr:spPr>
        <a:xfrm>
          <a:off x="361950" y="842433"/>
          <a:ext cx="1663701" cy="338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Pflichteingaben</a:t>
          </a:r>
        </a:p>
        <a:p>
          <a:endParaRPr lang="de-DE" sz="1100"/>
        </a:p>
      </xdr:txBody>
    </xdr:sp>
    <xdr:clientData/>
  </xdr:twoCellAnchor>
  <xdr:twoCellAnchor>
    <xdr:from>
      <xdr:col>0</xdr:col>
      <xdr:colOff>1876425</xdr:colOff>
      <xdr:row>2</xdr:row>
      <xdr:rowOff>190500</xdr:rowOff>
    </xdr:from>
    <xdr:to>
      <xdr:col>4</xdr:col>
      <xdr:colOff>228600</xdr:colOff>
      <xdr:row>5</xdr:row>
      <xdr:rowOff>0</xdr:rowOff>
    </xdr:to>
    <xdr:cxnSp macro="">
      <xdr:nvCxnSpPr>
        <xdr:cNvPr id="5245" name="Gerade Verbindung mit Pfeil 56">
          <a:extLst>
            <a:ext uri="{FF2B5EF4-FFF2-40B4-BE49-F238E27FC236}">
              <a16:creationId xmlns="" xmlns:a16="http://schemas.microsoft.com/office/drawing/2014/main" id="{00188950-9F40-4044-961D-6C88EF543A14}"/>
            </a:ext>
          </a:extLst>
        </xdr:cNvPr>
        <xdr:cNvCxnSpPr>
          <a:cxnSpLocks noChangeShapeType="1"/>
        </xdr:cNvCxnSpPr>
      </xdr:nvCxnSpPr>
      <xdr:spPr bwMode="auto">
        <a:xfrm flipV="1">
          <a:off x="1876425" y="542925"/>
          <a:ext cx="3248025" cy="4095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295275</xdr:colOff>
      <xdr:row>33</xdr:row>
      <xdr:rowOff>142874</xdr:rowOff>
    </xdr:from>
    <xdr:to>
      <xdr:col>34</xdr:col>
      <xdr:colOff>342900</xdr:colOff>
      <xdr:row>37</xdr:row>
      <xdr:rowOff>123264</xdr:rowOff>
    </xdr:to>
    <xdr:sp macro="" textlink="">
      <xdr:nvSpPr>
        <xdr:cNvPr id="49" name="Textfeld 48">
          <a:extLst>
            <a:ext uri="{FF2B5EF4-FFF2-40B4-BE49-F238E27FC236}">
              <a16:creationId xmlns="" xmlns:a16="http://schemas.microsoft.com/office/drawing/2014/main" id="{E91723A7-694D-4687-AF46-F213AA34CB6E}"/>
            </a:ext>
          </a:extLst>
        </xdr:cNvPr>
        <xdr:cNvSpPr txBox="1"/>
      </xdr:nvSpPr>
      <xdr:spPr>
        <a:xfrm>
          <a:off x="11758893" y="10866903"/>
          <a:ext cx="3095625" cy="619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Fügen Sie hier die Summe Ihrer sonstigen Aufwendungen anhand</a:t>
          </a:r>
          <a:r>
            <a:rPr lang="de-DE" sz="1100" baseline="0"/>
            <a:t> der vorliegenden Nachweise ein (z. B. 5 EUR Pargebühren)</a:t>
          </a:r>
          <a:endParaRPr lang="de-DE" sz="1100"/>
        </a:p>
      </xdr:txBody>
    </xdr:sp>
    <xdr:clientData/>
  </xdr:twoCellAnchor>
  <xdr:twoCellAnchor>
    <xdr:from>
      <xdr:col>17</xdr:col>
      <xdr:colOff>19050</xdr:colOff>
      <xdr:row>35</xdr:row>
      <xdr:rowOff>19050</xdr:rowOff>
    </xdr:from>
    <xdr:to>
      <xdr:col>30</xdr:col>
      <xdr:colOff>400050</xdr:colOff>
      <xdr:row>35</xdr:row>
      <xdr:rowOff>66675</xdr:rowOff>
    </xdr:to>
    <xdr:cxnSp macro="">
      <xdr:nvCxnSpPr>
        <xdr:cNvPr id="5247" name="Gerade Verbindung mit Pfeil 56">
          <a:extLst>
            <a:ext uri="{FF2B5EF4-FFF2-40B4-BE49-F238E27FC236}">
              <a16:creationId xmlns="" xmlns:a16="http://schemas.microsoft.com/office/drawing/2014/main" id="{14CEC20D-1884-42B9-B7FD-9DE474320B37}"/>
            </a:ext>
          </a:extLst>
        </xdr:cNvPr>
        <xdr:cNvCxnSpPr>
          <a:cxnSpLocks noChangeShapeType="1"/>
        </xdr:cNvCxnSpPr>
      </xdr:nvCxnSpPr>
      <xdr:spPr bwMode="auto">
        <a:xfrm flipH="1">
          <a:off x="10982325" y="10906125"/>
          <a:ext cx="857250" cy="476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800100</xdr:colOff>
      <xdr:row>6</xdr:row>
      <xdr:rowOff>190500</xdr:rowOff>
    </xdr:from>
    <xdr:to>
      <xdr:col>30</xdr:col>
      <xdr:colOff>247650</xdr:colOff>
      <xdr:row>9</xdr:row>
      <xdr:rowOff>885825</xdr:rowOff>
    </xdr:to>
    <xdr:cxnSp macro="">
      <xdr:nvCxnSpPr>
        <xdr:cNvPr id="5248" name="Gerade Verbindung mit Pfeil 30">
          <a:extLst>
            <a:ext uri="{FF2B5EF4-FFF2-40B4-BE49-F238E27FC236}">
              <a16:creationId xmlns="" xmlns:a16="http://schemas.microsoft.com/office/drawing/2014/main" id="{1E5079CF-AF8E-4389-95FA-5926C510D3C6}"/>
            </a:ext>
          </a:extLst>
        </xdr:cNvPr>
        <xdr:cNvCxnSpPr>
          <a:cxnSpLocks noChangeShapeType="1"/>
        </xdr:cNvCxnSpPr>
      </xdr:nvCxnSpPr>
      <xdr:spPr bwMode="auto">
        <a:xfrm flipH="1" flipV="1">
          <a:off x="7858125" y="1247775"/>
          <a:ext cx="3829050" cy="1485900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869158</xdr:colOff>
      <xdr:row>2</xdr:row>
      <xdr:rowOff>238125</xdr:rowOff>
    </xdr:from>
    <xdr:to>
      <xdr:col>17</xdr:col>
      <xdr:colOff>3</xdr:colOff>
      <xdr:row>7</xdr:row>
      <xdr:rowOff>90347</xdr:rowOff>
    </xdr:to>
    <xdr:sp macro="" textlink="">
      <xdr:nvSpPr>
        <xdr:cNvPr id="24" name="Textfeld 23">
          <a:extLst>
            <a:ext uri="{FF2B5EF4-FFF2-40B4-BE49-F238E27FC236}">
              <a16:creationId xmlns="" xmlns:a16="http://schemas.microsoft.com/office/drawing/2014/main" id="{488BCD09-D7B3-44EA-A1D9-108357F81D85}"/>
            </a:ext>
          </a:extLst>
        </xdr:cNvPr>
        <xdr:cNvSpPr txBox="1"/>
      </xdr:nvSpPr>
      <xdr:spPr>
        <a:xfrm>
          <a:off x="7940070" y="585507"/>
          <a:ext cx="3041698" cy="7935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DE" sz="1100" u="sng"/>
            <a:t>Verpflegungspauschalen bei Abwesenheit von</a:t>
          </a:r>
        </a:p>
        <a:p>
          <a:r>
            <a:rPr lang="de-DE" sz="1100" baseline="0"/>
            <a:t>&gt; 8 Std. und für An-/Abreisetage vor/nach einer </a:t>
          </a:r>
          <a:br>
            <a:rPr lang="de-DE" sz="1100" baseline="0"/>
          </a:br>
          <a:r>
            <a:rPr lang="de-DE" sz="1100" baseline="0"/>
            <a:t>   auswärtigen Übernachtung               ... 14,00 EUR</a:t>
          </a:r>
        </a:p>
        <a:p>
          <a:r>
            <a:rPr lang="de-DE" sz="1100" baseline="0"/>
            <a:t>24 Std.   		         ... 28,00 EUR</a:t>
          </a:r>
          <a:endParaRPr lang="de-DE" sz="1100"/>
        </a:p>
      </xdr:txBody>
    </xdr:sp>
    <xdr:clientData fLocksWithSheet="0"/>
  </xdr:twoCellAnchor>
  <xdr:twoCellAnchor>
    <xdr:from>
      <xdr:col>0</xdr:col>
      <xdr:colOff>1895475</xdr:colOff>
      <xdr:row>4</xdr:row>
      <xdr:rowOff>142875</xdr:rowOff>
    </xdr:from>
    <xdr:to>
      <xdr:col>9</xdr:col>
      <xdr:colOff>123825</xdr:colOff>
      <xdr:row>5</xdr:row>
      <xdr:rowOff>57150</xdr:rowOff>
    </xdr:to>
    <xdr:cxnSp macro="">
      <xdr:nvCxnSpPr>
        <xdr:cNvPr id="5250" name="Gerade Verbindung mit Pfeil 4">
          <a:extLst>
            <a:ext uri="{FF2B5EF4-FFF2-40B4-BE49-F238E27FC236}">
              <a16:creationId xmlns="" xmlns:a16="http://schemas.microsoft.com/office/drawing/2014/main" id="{6ECB3A65-981C-493A-BE3A-D373AD33CFA7}"/>
            </a:ext>
          </a:extLst>
        </xdr:cNvPr>
        <xdr:cNvCxnSpPr>
          <a:cxnSpLocks noChangeShapeType="1"/>
        </xdr:cNvCxnSpPr>
      </xdr:nvCxnSpPr>
      <xdr:spPr bwMode="auto">
        <a:xfrm flipV="1">
          <a:off x="1895475" y="847725"/>
          <a:ext cx="5286375" cy="16192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1905000</xdr:colOff>
      <xdr:row>6</xdr:row>
      <xdr:rowOff>0</xdr:rowOff>
    </xdr:from>
    <xdr:to>
      <xdr:col>9</xdr:col>
      <xdr:colOff>123825</xdr:colOff>
      <xdr:row>6</xdr:row>
      <xdr:rowOff>66675</xdr:rowOff>
    </xdr:to>
    <xdr:cxnSp macro="">
      <xdr:nvCxnSpPr>
        <xdr:cNvPr id="5251" name="Gerade Verbindung mit Pfeil 6">
          <a:extLst>
            <a:ext uri="{FF2B5EF4-FFF2-40B4-BE49-F238E27FC236}">
              <a16:creationId xmlns="" xmlns:a16="http://schemas.microsoft.com/office/drawing/2014/main" id="{A7CBAE6D-595B-4AAB-A5C9-BB5304F80444}"/>
            </a:ext>
          </a:extLst>
        </xdr:cNvPr>
        <xdr:cNvCxnSpPr>
          <a:cxnSpLocks noChangeShapeType="1"/>
        </xdr:cNvCxnSpPr>
      </xdr:nvCxnSpPr>
      <xdr:spPr bwMode="auto">
        <a:xfrm>
          <a:off x="1905000" y="1057275"/>
          <a:ext cx="5276850" cy="66675"/>
        </a:xfrm>
        <a:prstGeom prst="straightConnector1">
          <a:avLst/>
        </a:prstGeom>
        <a:noFill/>
        <a:ln w="9525" algn="ctr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90"/>
  <sheetViews>
    <sheetView showGridLines="0" tabSelected="1" zoomScale="85" zoomScaleNormal="85" zoomScaleSheetLayoutView="90" workbookViewId="0">
      <selection activeCell="E3" sqref="E3:G3"/>
    </sheetView>
  </sheetViews>
  <sheetFormatPr baseColWidth="10" defaultRowHeight="12.75" x14ac:dyDescent="0.2"/>
  <cols>
    <col min="1" max="1" width="37.42578125" customWidth="1"/>
    <col min="2" max="2" width="13.140625" customWidth="1"/>
    <col min="3" max="3" width="14" customWidth="1"/>
    <col min="4" max="4" width="8.85546875" style="1" customWidth="1"/>
    <col min="5" max="6" width="6.85546875" style="3" customWidth="1"/>
    <col min="7" max="7" width="7.140625" style="3" customWidth="1"/>
    <col min="8" max="8" width="6.5703125" style="3" customWidth="1"/>
    <col min="9" max="9" width="4.7109375" style="2" customWidth="1"/>
    <col min="10" max="10" width="13.42578125" style="2" customWidth="1"/>
    <col min="11" max="13" width="5.7109375" style="2" customWidth="1"/>
    <col min="14" max="14" width="7" style="2" customWidth="1"/>
    <col min="15" max="15" width="7" customWidth="1"/>
    <col min="16" max="16" width="7" style="19" customWidth="1"/>
    <col min="17" max="17" width="8.28515625" customWidth="1"/>
    <col min="18" max="18" width="8.5703125" customWidth="1"/>
    <col min="19" max="21" width="10.7109375" hidden="1" customWidth="1"/>
    <col min="22" max="22" width="8.5703125" customWidth="1"/>
    <col min="23" max="29" width="10.7109375" hidden="1" customWidth="1"/>
  </cols>
  <sheetData>
    <row r="1" spans="1:29" ht="23.25" customHeight="1" x14ac:dyDescent="0.25">
      <c r="A1" s="123"/>
      <c r="B1" s="129" t="s">
        <v>65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1"/>
    </row>
    <row r="2" spans="1:29" ht="4.5" customHeight="1" x14ac:dyDescent="0.2">
      <c r="B2" s="41"/>
      <c r="C2" s="1"/>
      <c r="E2" s="1"/>
      <c r="F2" s="1"/>
      <c r="G2"/>
      <c r="H2"/>
      <c r="I2"/>
      <c r="J2"/>
      <c r="K2"/>
      <c r="L2"/>
      <c r="M2"/>
      <c r="N2"/>
      <c r="Q2" s="42"/>
    </row>
    <row r="3" spans="1:29" ht="20.100000000000001" customHeight="1" x14ac:dyDescent="0.25">
      <c r="A3" s="113" t="str">
        <f>"--&gt; blaue Felder = Eingabefelder"</f>
        <v>--&gt; blaue Felder = Eingabefelder</v>
      </c>
      <c r="B3" s="140" t="s">
        <v>50</v>
      </c>
      <c r="C3" s="140"/>
      <c r="D3" s="138"/>
      <c r="E3" s="132"/>
      <c r="F3" s="133"/>
      <c r="G3" s="134"/>
      <c r="I3" s="75"/>
      <c r="J3" s="74" t="s">
        <v>20</v>
      </c>
      <c r="K3" s="135"/>
      <c r="L3" s="136"/>
      <c r="M3" s="136"/>
      <c r="N3" s="136"/>
      <c r="O3" s="136"/>
      <c r="P3" s="136"/>
      <c r="Q3" s="137"/>
    </row>
    <row r="4" spans="1:29" ht="7.5" customHeight="1" x14ac:dyDescent="0.25">
      <c r="A4" s="113"/>
      <c r="B4" s="43"/>
      <c r="C4" s="15"/>
      <c r="D4" s="15"/>
      <c r="E4" s="15"/>
      <c r="F4" s="15"/>
      <c r="G4" s="18"/>
      <c r="H4"/>
      <c r="I4" s="14"/>
      <c r="J4" s="16"/>
      <c r="K4" s="16"/>
      <c r="L4" s="14"/>
      <c r="M4" s="14"/>
      <c r="N4" s="14"/>
      <c r="Q4" s="42"/>
    </row>
    <row r="5" spans="1:29" ht="20.100000000000001" customHeight="1" x14ac:dyDescent="0.25">
      <c r="A5" s="113" t="str">
        <f>"--&gt; Roter Rahmen = Pflichteingabe"</f>
        <v>--&gt; Roter Rahmen = Pflichteingabe</v>
      </c>
      <c r="B5" s="138" t="s">
        <v>19</v>
      </c>
      <c r="C5" s="139"/>
      <c r="D5" s="139"/>
      <c r="E5" s="139"/>
      <c r="F5" s="139"/>
      <c r="G5" s="139"/>
      <c r="H5" s="139"/>
      <c r="I5" s="139"/>
      <c r="J5" s="110"/>
      <c r="K5" s="16"/>
      <c r="L5" s="26"/>
      <c r="M5" s="27"/>
      <c r="N5" s="27"/>
      <c r="Q5" s="42"/>
    </row>
    <row r="6" spans="1:29" ht="7.5" customHeight="1" x14ac:dyDescent="0.25">
      <c r="A6" s="113"/>
      <c r="B6" s="44"/>
      <c r="C6" s="17"/>
      <c r="D6" s="17"/>
      <c r="E6" s="17"/>
      <c r="F6" s="17"/>
      <c r="G6" s="17"/>
      <c r="H6" s="28"/>
      <c r="I6" s="28"/>
      <c r="J6" s="16"/>
      <c r="K6" s="16"/>
      <c r="L6" s="26"/>
      <c r="M6" s="26"/>
      <c r="N6" s="26"/>
      <c r="Q6" s="42"/>
    </row>
    <row r="7" spans="1:29" ht="19.5" customHeight="1" x14ac:dyDescent="0.2">
      <c r="B7" s="138" t="s">
        <v>48</v>
      </c>
      <c r="C7" s="139"/>
      <c r="D7" s="139"/>
      <c r="E7" s="139"/>
      <c r="F7" s="139"/>
      <c r="G7" s="139"/>
      <c r="H7" s="139"/>
      <c r="I7" s="139"/>
      <c r="J7" s="110"/>
      <c r="K7" s="16"/>
      <c r="L7" s="26"/>
      <c r="M7" s="26"/>
      <c r="N7" s="26"/>
      <c r="Q7" s="42"/>
    </row>
    <row r="8" spans="1:29" ht="7.5" customHeight="1" thickBot="1" x14ac:dyDescent="0.3">
      <c r="A8" s="122"/>
      <c r="B8" s="45"/>
      <c r="D8" s="6"/>
      <c r="Q8" s="42"/>
    </row>
    <row r="9" spans="1:29" s="5" customFormat="1" ht="33" customHeight="1" thickBot="1" x14ac:dyDescent="0.25">
      <c r="A9" s="121" t="s">
        <v>46</v>
      </c>
      <c r="B9" s="221" t="s">
        <v>32</v>
      </c>
      <c r="C9" s="215"/>
      <c r="D9" s="141" t="s">
        <v>10</v>
      </c>
      <c r="E9" s="142"/>
      <c r="F9" s="142"/>
      <c r="G9" s="142"/>
      <c r="H9" s="150"/>
      <c r="I9" s="141" t="s">
        <v>11</v>
      </c>
      <c r="J9" s="142"/>
      <c r="K9" s="142"/>
      <c r="L9" s="142"/>
      <c r="M9" s="142"/>
      <c r="N9" s="142"/>
      <c r="O9" s="142"/>
      <c r="P9" s="150"/>
      <c r="Q9" s="81" t="s">
        <v>41</v>
      </c>
    </row>
    <row r="10" spans="1:29" s="29" customFormat="1" ht="86.25" customHeight="1" thickBot="1" x14ac:dyDescent="0.25">
      <c r="B10" s="225" t="s">
        <v>21</v>
      </c>
      <c r="C10" s="226" t="s">
        <v>0</v>
      </c>
      <c r="D10" s="238" t="s">
        <v>5</v>
      </c>
      <c r="E10" s="222" t="s">
        <v>9</v>
      </c>
      <c r="F10" s="222" t="s">
        <v>6</v>
      </c>
      <c r="G10" s="223" t="s">
        <v>7</v>
      </c>
      <c r="H10" s="224" t="s">
        <v>31</v>
      </c>
      <c r="I10" s="244" t="s">
        <v>11</v>
      </c>
      <c r="J10" s="245"/>
      <c r="K10" s="245" t="s">
        <v>23</v>
      </c>
      <c r="L10" s="245"/>
      <c r="M10" s="245"/>
      <c r="N10" s="246" t="s">
        <v>42</v>
      </c>
      <c r="O10" s="247" t="s">
        <v>33</v>
      </c>
      <c r="P10" s="248" t="s">
        <v>34</v>
      </c>
      <c r="Q10" s="239" t="s">
        <v>17</v>
      </c>
      <c r="S10" s="186" t="s">
        <v>69</v>
      </c>
      <c r="T10" s="187"/>
      <c r="U10" s="188"/>
      <c r="V10" s="128"/>
      <c r="W10" s="186" t="s">
        <v>67</v>
      </c>
      <c r="X10" s="187"/>
      <c r="Y10" s="187"/>
      <c r="Z10" s="187"/>
      <c r="AA10" s="187"/>
      <c r="AB10" s="187"/>
      <c r="AC10" s="188"/>
    </row>
    <row r="11" spans="1:29" s="5" customFormat="1" ht="60" customHeight="1" thickBot="1" x14ac:dyDescent="0.25">
      <c r="B11" s="220" t="s">
        <v>22</v>
      </c>
      <c r="C11" s="227" t="s">
        <v>18</v>
      </c>
      <c r="D11" s="233" t="s">
        <v>8</v>
      </c>
      <c r="E11" s="219" t="s">
        <v>14</v>
      </c>
      <c r="F11" s="219"/>
      <c r="G11" s="220" t="s">
        <v>15</v>
      </c>
      <c r="H11" s="234" t="s">
        <v>3</v>
      </c>
      <c r="I11" s="249" t="s">
        <v>66</v>
      </c>
      <c r="J11" s="231" t="s">
        <v>27</v>
      </c>
      <c r="K11" s="232" t="s">
        <v>24</v>
      </c>
      <c r="L11" s="232" t="s">
        <v>28</v>
      </c>
      <c r="M11" s="232" t="s">
        <v>25</v>
      </c>
      <c r="N11" s="231" t="s">
        <v>3</v>
      </c>
      <c r="O11" s="220" t="s">
        <v>3</v>
      </c>
      <c r="P11" s="250" t="s">
        <v>3</v>
      </c>
      <c r="Q11" s="240" t="s">
        <v>4</v>
      </c>
      <c r="S11" s="199" t="s">
        <v>68</v>
      </c>
      <c r="T11" s="199" t="s">
        <v>76</v>
      </c>
      <c r="U11" s="199" t="s">
        <v>74</v>
      </c>
      <c r="W11" s="190" t="s">
        <v>71</v>
      </c>
      <c r="X11" s="190" t="s">
        <v>72</v>
      </c>
      <c r="Y11" s="190" t="s">
        <v>73</v>
      </c>
      <c r="Z11" s="190" t="s">
        <v>39</v>
      </c>
      <c r="AA11" s="190" t="s">
        <v>40</v>
      </c>
      <c r="AB11" s="190" t="s">
        <v>38</v>
      </c>
      <c r="AC11" s="190" t="s">
        <v>75</v>
      </c>
    </row>
    <row r="12" spans="1:29" s="30" customFormat="1" ht="34.5" customHeight="1" x14ac:dyDescent="0.2">
      <c r="B12" s="46"/>
      <c r="C12" s="126"/>
      <c r="D12" s="235"/>
      <c r="E12" s="216"/>
      <c r="F12" s="46"/>
      <c r="G12" s="217" t="str">
        <f>IF(S12=1,(F12-E12),"")</f>
        <v/>
      </c>
      <c r="H12" s="218" t="str">
        <f>IF(S12=1,T12+U12,"")</f>
        <v/>
      </c>
      <c r="I12" s="228"/>
      <c r="J12" s="229"/>
      <c r="K12" s="229"/>
      <c r="L12" s="229"/>
      <c r="M12" s="229"/>
      <c r="N12" s="198" t="str">
        <f>IF(ISNUMBER(H12),AC12,"")</f>
        <v/>
      </c>
      <c r="O12" s="230"/>
      <c r="P12" s="77" t="str">
        <f>IF(AND($J$5="ja",I12="ja",$J$7="nein"),IF(O12="",20,""),"")</f>
        <v/>
      </c>
      <c r="Q12" s="241"/>
      <c r="S12" s="128">
        <f>IF(AND($E$3&lt;&gt;"",$J$5&lt;&gt;"",$J$7&lt;&gt;"",ISNUMBER(E12),ISNUMBER(F12)),1,0)</f>
        <v>0</v>
      </c>
      <c r="T12" s="128">
        <f>IF(OR(AND(G12&gt;TIME(8,0,0),E12&gt;TIME(0,0,0),F12&lt;TIME(23,59,59)),AND(E12&lt;TIME(0,0,1),F12&lt;TIME(23,59,59),E12&lt;&gt;"",F12&lt;&gt;""),AND(E12&gt;TIME(0,0,0),F12&gt;TIME(23,59,59))),data_fill!$D$2,0)</f>
        <v>0</v>
      </c>
      <c r="U12" s="128">
        <f>IF(G12&gt;TIME(23,59,59),data_fill!$D$3,0)</f>
        <v>28</v>
      </c>
      <c r="W12" s="30">
        <f>IF(K12="ja",28*0.2,0)</f>
        <v>0</v>
      </c>
      <c r="X12" s="30">
        <f>IF(L12="ja",28*0.4,0)</f>
        <v>0</v>
      </c>
      <c r="Y12" s="30">
        <f>IF(M12="ja",28*0.4,0)</f>
        <v>0</v>
      </c>
      <c r="Z12" s="30">
        <f>SUM(W12:Y12)</f>
        <v>0</v>
      </c>
      <c r="AA12" s="76">
        <f>IF(ISNUMBER(H12),H12,0)</f>
        <v>0</v>
      </c>
      <c r="AB12" s="76">
        <f>AA12-Z12</f>
        <v>0</v>
      </c>
      <c r="AC12" s="76">
        <f>IF(AB12&lt;0,0,AB12)</f>
        <v>0</v>
      </c>
    </row>
    <row r="13" spans="1:29" s="30" customFormat="1" ht="34.5" customHeight="1" x14ac:dyDescent="0.2">
      <c r="B13" s="46"/>
      <c r="C13" s="126"/>
      <c r="D13" s="236"/>
      <c r="E13" s="127"/>
      <c r="F13" s="39"/>
      <c r="G13" s="20" t="str">
        <f>IF(S13=1,(F13-E13),"")</f>
        <v/>
      </c>
      <c r="H13" s="185" t="str">
        <f>IF(S13=1,T13+U13,"")</f>
        <v/>
      </c>
      <c r="I13" s="40"/>
      <c r="J13" s="38"/>
      <c r="K13" s="38"/>
      <c r="L13" s="38"/>
      <c r="M13" s="38"/>
      <c r="N13" s="196" t="str">
        <f>IF(ISNUMBER(H13),AC13,"")</f>
        <v/>
      </c>
      <c r="O13" s="195"/>
      <c r="P13" s="77" t="str">
        <f t="shared" ref="P13:P25" si="0">IF(AND($J$5="ja",I13="ja",$J$7="nein"),IF(O13="",20,""),"")</f>
        <v/>
      </c>
      <c r="Q13" s="242"/>
      <c r="S13" s="128">
        <f>IF(AND($E$3&lt;&gt;"",$J$5&lt;&gt;"",$J$7&lt;&gt;"",ISNUMBER(E13),ISNUMBER(F13)),1,0)</f>
        <v>0</v>
      </c>
      <c r="T13" s="128">
        <f>IF(OR(AND(G13&gt;TIME(8,0,0),E13&gt;TIME(0,0,0),F13&lt;TIME(23,59,59)),AND(E13&lt;TIME(0,0,1),F13&lt;TIME(23,59,59),E13&lt;&gt;"",F13&lt;&gt;""),AND(E13&gt;TIME(0,0,0),F13&gt;TIME(23,59,59))),data_fill!$D$2,0)</f>
        <v>0</v>
      </c>
      <c r="U13" s="128">
        <f>IF(G13&gt;TIME(23,59,59),data_fill!$D$3,0)</f>
        <v>28</v>
      </c>
      <c r="W13" s="30">
        <f>IF(K13="ja",28*0.2,0)</f>
        <v>0</v>
      </c>
      <c r="X13" s="30">
        <f>IF(L13="ja",28*0.4,0)</f>
        <v>0</v>
      </c>
      <c r="Y13" s="30">
        <f>IF(M13="ja",28*0.4,0)</f>
        <v>0</v>
      </c>
      <c r="Z13" s="30">
        <f t="shared" ref="Z13:Z25" si="1">SUM(W13:Y13)</f>
        <v>0</v>
      </c>
      <c r="AA13" s="76">
        <f>IF(ISNUMBER(H13),H13,0)</f>
        <v>0</v>
      </c>
      <c r="AB13" s="76">
        <f t="shared" ref="AB13:AB25" si="2">AA13-Z13</f>
        <v>0</v>
      </c>
      <c r="AC13" s="76">
        <f t="shared" ref="AC13:AC25" si="3">IF(AB13&lt;0,0,AB13)</f>
        <v>0</v>
      </c>
    </row>
    <row r="14" spans="1:29" s="30" customFormat="1" ht="34.5" customHeight="1" x14ac:dyDescent="0.2">
      <c r="B14" s="46"/>
      <c r="C14" s="126"/>
      <c r="D14" s="236"/>
      <c r="E14" s="127"/>
      <c r="F14" s="39"/>
      <c r="G14" s="20" t="str">
        <f>IF(S14=1,(F14-E14),"")</f>
        <v/>
      </c>
      <c r="H14" s="185" t="str">
        <f>IF(S14=1,T14+U14,"")</f>
        <v/>
      </c>
      <c r="I14" s="40"/>
      <c r="J14" s="38"/>
      <c r="K14" s="38"/>
      <c r="L14" s="38"/>
      <c r="M14" s="38"/>
      <c r="N14" s="196" t="str">
        <f>IF(ISNUMBER(H14),AC14,"")</f>
        <v/>
      </c>
      <c r="O14" s="195"/>
      <c r="P14" s="77" t="str">
        <f t="shared" si="0"/>
        <v/>
      </c>
      <c r="Q14" s="242"/>
      <c r="S14" s="128">
        <f>IF(AND($E$3&lt;&gt;"",$J$5&lt;&gt;"",$J$7&lt;&gt;"",ISNUMBER(E14),ISNUMBER(F14)),1,0)</f>
        <v>0</v>
      </c>
      <c r="T14" s="128">
        <f>IF(OR(AND(G14&gt;TIME(8,0,0),E14&gt;TIME(0,0,0),F14&lt;TIME(23,59,59)),AND(E14&lt;TIME(0,0,1),F14&lt;TIME(23,59,59),E14&lt;&gt;"",F14&lt;&gt;""),AND(E14&gt;TIME(0,0,0),F14&gt;TIME(23,59,59))),data_fill!$D$2,0)</f>
        <v>0</v>
      </c>
      <c r="U14" s="128">
        <f>IF(G14&gt;TIME(23,59,59),data_fill!$D$3,0)</f>
        <v>28</v>
      </c>
      <c r="W14" s="30">
        <f>IF(K14="ja",28*0.2,0)</f>
        <v>0</v>
      </c>
      <c r="X14" s="30">
        <f>IF(L14="ja",28*0.4,0)</f>
        <v>0</v>
      </c>
      <c r="Y14" s="30">
        <f>IF(M14="ja",28*0.4,0)</f>
        <v>0</v>
      </c>
      <c r="Z14" s="30">
        <f t="shared" si="1"/>
        <v>0</v>
      </c>
      <c r="AA14" s="76">
        <f>IF(ISNUMBER(H14),H14,0)</f>
        <v>0</v>
      </c>
      <c r="AB14" s="76">
        <f t="shared" si="2"/>
        <v>0</v>
      </c>
      <c r="AC14" s="76">
        <f t="shared" si="3"/>
        <v>0</v>
      </c>
    </row>
    <row r="15" spans="1:29" s="30" customFormat="1" ht="34.5" customHeight="1" x14ac:dyDescent="0.2">
      <c r="B15" s="46"/>
      <c r="C15" s="126"/>
      <c r="D15" s="236"/>
      <c r="E15" s="127"/>
      <c r="F15" s="39"/>
      <c r="G15" s="20" t="str">
        <f>IF(S15=1,(F15-E15),"")</f>
        <v/>
      </c>
      <c r="H15" s="185" t="str">
        <f>IF(S15=1,T15+U15,"")</f>
        <v/>
      </c>
      <c r="I15" s="40"/>
      <c r="J15" s="38"/>
      <c r="K15" s="38"/>
      <c r="L15" s="38"/>
      <c r="M15" s="38"/>
      <c r="N15" s="196" t="str">
        <f>IF(ISNUMBER(H15),AC15,"")</f>
        <v/>
      </c>
      <c r="O15" s="195"/>
      <c r="P15" s="77" t="str">
        <f t="shared" si="0"/>
        <v/>
      </c>
      <c r="Q15" s="242"/>
      <c r="S15" s="128">
        <f>IF(AND($E$3&lt;&gt;"",$J$5&lt;&gt;"",$J$7&lt;&gt;"",ISNUMBER(E15),ISNUMBER(F15)),1,0)</f>
        <v>0</v>
      </c>
      <c r="T15" s="128">
        <f>IF(OR(AND(G15&gt;TIME(8,0,0),E15&gt;TIME(0,0,0),F15&lt;TIME(23,59,59)),AND(E15&lt;TIME(0,0,1),F15&lt;TIME(23,59,59),E15&lt;&gt;"",F15&lt;&gt;""),AND(E15&gt;TIME(0,0,0),F15&gt;TIME(23,59,59))),data_fill!$D$2,0)</f>
        <v>0</v>
      </c>
      <c r="U15" s="128">
        <f>IF(G15&gt;TIME(23,59,59),data_fill!$D$3,0)</f>
        <v>28</v>
      </c>
      <c r="W15" s="30">
        <f>IF(K15="ja",28*0.2,0)</f>
        <v>0</v>
      </c>
      <c r="X15" s="30">
        <f>IF(L15="ja",28*0.4,0)</f>
        <v>0</v>
      </c>
      <c r="Y15" s="30">
        <f>IF(M15="ja",28*0.4,0)</f>
        <v>0</v>
      </c>
      <c r="Z15" s="30">
        <f t="shared" si="1"/>
        <v>0</v>
      </c>
      <c r="AA15" s="76">
        <f>IF(ISNUMBER(H15),H15,0)</f>
        <v>0</v>
      </c>
      <c r="AB15" s="76">
        <f t="shared" si="2"/>
        <v>0</v>
      </c>
      <c r="AC15" s="76">
        <f>IF(AB15&lt;0.1,0,AB15)</f>
        <v>0</v>
      </c>
    </row>
    <row r="16" spans="1:29" s="30" customFormat="1" ht="34.5" customHeight="1" x14ac:dyDescent="0.2">
      <c r="B16" s="46"/>
      <c r="C16" s="126"/>
      <c r="D16" s="236"/>
      <c r="E16" s="127"/>
      <c r="F16" s="39"/>
      <c r="G16" s="20" t="str">
        <f>IF(S16=1,(F16-E16),"")</f>
        <v/>
      </c>
      <c r="H16" s="185" t="str">
        <f>IF(S16=1,T16+U16,"")</f>
        <v/>
      </c>
      <c r="I16" s="40"/>
      <c r="J16" s="38"/>
      <c r="K16" s="38"/>
      <c r="L16" s="38"/>
      <c r="M16" s="38"/>
      <c r="N16" s="196" t="str">
        <f>IF(ISNUMBER(H16),AC16,"")</f>
        <v/>
      </c>
      <c r="O16" s="195"/>
      <c r="P16" s="77" t="str">
        <f t="shared" si="0"/>
        <v/>
      </c>
      <c r="Q16" s="242"/>
      <c r="S16" s="128">
        <f>IF(AND($E$3&lt;&gt;"",$J$5&lt;&gt;"",$J$7&lt;&gt;"",ISNUMBER(E16),ISNUMBER(F16)),1,0)</f>
        <v>0</v>
      </c>
      <c r="T16" s="128">
        <f>IF(OR(AND(G16&gt;TIME(8,0,0),E16&gt;TIME(0,0,0),F16&lt;TIME(23,59,59)),AND(E16&lt;TIME(0,0,1),F16&lt;TIME(23,59,59),E16&lt;&gt;"",F16&lt;&gt;""),AND(E16&gt;TIME(0,0,0),F16&gt;TIME(23,59,59))),data_fill!$D$2,0)</f>
        <v>0</v>
      </c>
      <c r="U16" s="128">
        <f>IF(G16&gt;TIME(23,59,59),data_fill!$D$3,0)</f>
        <v>28</v>
      </c>
      <c r="W16" s="30">
        <f>IF(K16="ja",28*0.2,0)</f>
        <v>0</v>
      </c>
      <c r="X16" s="30">
        <f>IF(L16="ja",28*0.4,0)</f>
        <v>0</v>
      </c>
      <c r="Y16" s="30">
        <f>IF(M16="ja",28*0.4,0)</f>
        <v>0</v>
      </c>
      <c r="Z16" s="30">
        <f t="shared" si="1"/>
        <v>0</v>
      </c>
      <c r="AA16" s="76">
        <f>IF(ISNUMBER(H16),H16,0)</f>
        <v>0</v>
      </c>
      <c r="AB16" s="76">
        <f t="shared" si="2"/>
        <v>0</v>
      </c>
      <c r="AC16" s="76">
        <f t="shared" si="3"/>
        <v>0</v>
      </c>
    </row>
    <row r="17" spans="2:29" s="30" customFormat="1" ht="34.5" customHeight="1" x14ac:dyDescent="0.2">
      <c r="B17" s="46"/>
      <c r="C17" s="126"/>
      <c r="D17" s="236"/>
      <c r="E17" s="127"/>
      <c r="F17" s="39"/>
      <c r="G17" s="20" t="str">
        <f>IF(S17=1,(F17-E17),"")</f>
        <v/>
      </c>
      <c r="H17" s="185" t="str">
        <f>IF(S17=1,T17+U17,"")</f>
        <v/>
      </c>
      <c r="I17" s="40"/>
      <c r="J17" s="38"/>
      <c r="K17" s="38"/>
      <c r="L17" s="38"/>
      <c r="M17" s="38"/>
      <c r="N17" s="196" t="str">
        <f>IF(ISNUMBER(H17),AC17,"")</f>
        <v/>
      </c>
      <c r="O17" s="195"/>
      <c r="P17" s="77" t="str">
        <f t="shared" si="0"/>
        <v/>
      </c>
      <c r="Q17" s="242"/>
      <c r="S17" s="128">
        <f>IF(AND($E$3&lt;&gt;"",$J$5&lt;&gt;"",$J$7&lt;&gt;"",ISNUMBER(E17),ISNUMBER(F17)),1,0)</f>
        <v>0</v>
      </c>
      <c r="T17" s="128">
        <f>IF(OR(AND(G17&gt;TIME(8,0,0),E17&gt;TIME(0,0,0),F17&lt;TIME(23,59,59)),AND(E17&lt;TIME(0,0,1),F17&lt;TIME(23,59,59),E17&lt;&gt;"",F17&lt;&gt;""),AND(E17&gt;TIME(0,0,0),F17&gt;TIME(23,59,59))),data_fill!$D$2,0)</f>
        <v>0</v>
      </c>
      <c r="U17" s="128">
        <f>IF(G17&gt;TIME(23,59,59),data_fill!$D$3,0)</f>
        <v>28</v>
      </c>
      <c r="W17" s="30">
        <f>IF(K17="ja",28*0.2,0)</f>
        <v>0</v>
      </c>
      <c r="X17" s="30">
        <f>IF(L17="ja",28*0.4,0)</f>
        <v>0</v>
      </c>
      <c r="Y17" s="30">
        <f>IF(M17="ja",28*0.4,0)</f>
        <v>0</v>
      </c>
      <c r="Z17" s="30">
        <f t="shared" si="1"/>
        <v>0</v>
      </c>
      <c r="AA17" s="76">
        <f>IF(ISNUMBER(H17),H17,0)</f>
        <v>0</v>
      </c>
      <c r="AB17" s="76">
        <f t="shared" si="2"/>
        <v>0</v>
      </c>
      <c r="AC17" s="76">
        <f t="shared" si="3"/>
        <v>0</v>
      </c>
    </row>
    <row r="18" spans="2:29" s="30" customFormat="1" ht="34.5" customHeight="1" x14ac:dyDescent="0.2">
      <c r="B18" s="46"/>
      <c r="C18" s="126"/>
      <c r="D18" s="236"/>
      <c r="E18" s="127"/>
      <c r="F18" s="39"/>
      <c r="G18" s="20" t="str">
        <f>IF(S18=1,(F18-E18),"")</f>
        <v/>
      </c>
      <c r="H18" s="185" t="str">
        <f>IF(S18=1,T18+U18,"")</f>
        <v/>
      </c>
      <c r="I18" s="40"/>
      <c r="J18" s="38"/>
      <c r="K18" s="38"/>
      <c r="L18" s="38"/>
      <c r="M18" s="38"/>
      <c r="N18" s="196" t="str">
        <f>IF(ISNUMBER(H18),AC18,"")</f>
        <v/>
      </c>
      <c r="O18" s="195"/>
      <c r="P18" s="77" t="str">
        <f t="shared" si="0"/>
        <v/>
      </c>
      <c r="Q18" s="242"/>
      <c r="S18" s="128">
        <f>IF(AND($E$3&lt;&gt;"",$J$5&lt;&gt;"",$J$7&lt;&gt;"",ISNUMBER(E18),ISNUMBER(F18)),1,0)</f>
        <v>0</v>
      </c>
      <c r="T18" s="128">
        <f>IF(OR(AND(G18&gt;TIME(8,0,0),E18&gt;TIME(0,0,0),F18&lt;TIME(23,59,59)),AND(E18&lt;TIME(0,0,1),F18&lt;TIME(23,59,59),E18&lt;&gt;"",F18&lt;&gt;""),AND(E18&gt;TIME(0,0,0),F18&gt;TIME(23,59,59))),data_fill!$D$2,0)</f>
        <v>0</v>
      </c>
      <c r="U18" s="128">
        <f>IF(G18&gt;TIME(23,59,59),data_fill!$D$3,0)</f>
        <v>28</v>
      </c>
      <c r="W18" s="30">
        <f>IF(K18="ja",28*0.2,0)</f>
        <v>0</v>
      </c>
      <c r="X18" s="30">
        <f>IF(L18="ja",28*0.4,0)</f>
        <v>0</v>
      </c>
      <c r="Y18" s="30">
        <f>IF(M18="ja",28*0.4,0)</f>
        <v>0</v>
      </c>
      <c r="Z18" s="30">
        <f t="shared" si="1"/>
        <v>0</v>
      </c>
      <c r="AA18" s="76">
        <f>IF(ISNUMBER(H18),H18,0)</f>
        <v>0</v>
      </c>
      <c r="AB18" s="76">
        <f t="shared" si="2"/>
        <v>0</v>
      </c>
      <c r="AC18" s="76">
        <f t="shared" si="3"/>
        <v>0</v>
      </c>
    </row>
    <row r="19" spans="2:29" s="30" customFormat="1" ht="34.5" customHeight="1" x14ac:dyDescent="0.2">
      <c r="B19" s="46"/>
      <c r="C19" s="126"/>
      <c r="D19" s="236"/>
      <c r="E19" s="127"/>
      <c r="F19" s="39"/>
      <c r="G19" s="20" t="str">
        <f>IF(S19=1,(F19-E19),"")</f>
        <v/>
      </c>
      <c r="H19" s="185" t="str">
        <f>IF(S19=1,T19+U19,"")</f>
        <v/>
      </c>
      <c r="I19" s="40"/>
      <c r="J19" s="38"/>
      <c r="K19" s="38"/>
      <c r="L19" s="38"/>
      <c r="M19" s="38"/>
      <c r="N19" s="196" t="str">
        <f>IF(ISNUMBER(H19),AC19,"")</f>
        <v/>
      </c>
      <c r="O19" s="195"/>
      <c r="P19" s="77" t="str">
        <f t="shared" si="0"/>
        <v/>
      </c>
      <c r="Q19" s="242"/>
      <c r="S19" s="128">
        <f>IF(AND($E$3&lt;&gt;"",$J$5&lt;&gt;"",$J$7&lt;&gt;"",ISNUMBER(E19),ISNUMBER(F19)),1,0)</f>
        <v>0</v>
      </c>
      <c r="T19" s="128">
        <f>IF(OR(AND(G19&gt;TIME(8,0,0),E19&gt;TIME(0,0,0),F19&lt;TIME(23,59,59)),AND(E19&lt;TIME(0,0,1),F19&lt;TIME(23,59,59),E19&lt;&gt;"",F19&lt;&gt;""),AND(E19&gt;TIME(0,0,0),F19&gt;TIME(23,59,59))),data_fill!$D$2,0)</f>
        <v>0</v>
      </c>
      <c r="U19" s="128">
        <f>IF(G19&gt;TIME(23,59,59),data_fill!$D$3,0)</f>
        <v>28</v>
      </c>
      <c r="W19" s="30">
        <f>IF(K19="ja",28*0.2,0)</f>
        <v>0</v>
      </c>
      <c r="X19" s="30">
        <f>IF(L19="ja",28*0.4,0)</f>
        <v>0</v>
      </c>
      <c r="Y19" s="30">
        <f>IF(M19="ja",28*0.4,0)</f>
        <v>0</v>
      </c>
      <c r="Z19" s="30">
        <f t="shared" si="1"/>
        <v>0</v>
      </c>
      <c r="AA19" s="76">
        <f>IF(ISNUMBER(H19),H19,0)</f>
        <v>0</v>
      </c>
      <c r="AB19" s="76">
        <f t="shared" si="2"/>
        <v>0</v>
      </c>
      <c r="AC19" s="76">
        <f t="shared" si="3"/>
        <v>0</v>
      </c>
    </row>
    <row r="20" spans="2:29" s="30" customFormat="1" ht="34.5" customHeight="1" x14ac:dyDescent="0.2">
      <c r="B20" s="46"/>
      <c r="C20" s="126"/>
      <c r="D20" s="236"/>
      <c r="E20" s="127"/>
      <c r="F20" s="39"/>
      <c r="G20" s="20" t="str">
        <f>IF(S20=1,(F20-E20),"")</f>
        <v/>
      </c>
      <c r="H20" s="185" t="str">
        <f>IF(S20=1,T20+U20,"")</f>
        <v/>
      </c>
      <c r="I20" s="40"/>
      <c r="J20" s="38"/>
      <c r="K20" s="38"/>
      <c r="L20" s="38"/>
      <c r="M20" s="38"/>
      <c r="N20" s="196" t="str">
        <f>IF(ISNUMBER(H20),AC20,"")</f>
        <v/>
      </c>
      <c r="O20" s="195"/>
      <c r="P20" s="77" t="str">
        <f t="shared" si="0"/>
        <v/>
      </c>
      <c r="Q20" s="242"/>
      <c r="S20" s="128">
        <f>IF(AND($E$3&lt;&gt;"",$J$5&lt;&gt;"",$J$7&lt;&gt;"",ISNUMBER(E20),ISNUMBER(F20)),1,0)</f>
        <v>0</v>
      </c>
      <c r="T20" s="128">
        <f>IF(OR(AND(G20&gt;TIME(8,0,0),E20&gt;TIME(0,0,0),F20&lt;TIME(23,59,59)),AND(E20&lt;TIME(0,0,1),F20&lt;TIME(23,59,59),E20&lt;&gt;"",F20&lt;&gt;""),AND(E20&gt;TIME(0,0,0),F20&gt;TIME(23,59,59))),data_fill!$D$2,0)</f>
        <v>0</v>
      </c>
      <c r="U20" s="128">
        <f>IF(G20&gt;TIME(23,59,59),data_fill!$D$3,0)</f>
        <v>28</v>
      </c>
      <c r="W20" s="30">
        <f>IF(K20="ja",28*0.2,0)</f>
        <v>0</v>
      </c>
      <c r="X20" s="30">
        <f>IF(L20="ja",28*0.4,0)</f>
        <v>0</v>
      </c>
      <c r="Y20" s="30">
        <f>IF(M20="ja",28*0.4,0)</f>
        <v>0</v>
      </c>
      <c r="Z20" s="30">
        <f t="shared" si="1"/>
        <v>0</v>
      </c>
      <c r="AA20" s="76">
        <f>IF(ISNUMBER(H20),H20,0)</f>
        <v>0</v>
      </c>
      <c r="AB20" s="76">
        <f t="shared" si="2"/>
        <v>0</v>
      </c>
      <c r="AC20" s="76">
        <f t="shared" si="3"/>
        <v>0</v>
      </c>
    </row>
    <row r="21" spans="2:29" s="30" customFormat="1" ht="34.5" customHeight="1" x14ac:dyDescent="0.2">
      <c r="B21" s="46"/>
      <c r="C21" s="126"/>
      <c r="D21" s="236"/>
      <c r="E21" s="127"/>
      <c r="F21" s="39"/>
      <c r="G21" s="20" t="str">
        <f>IF(S21=1,(F21-E21),"")</f>
        <v/>
      </c>
      <c r="H21" s="185" t="str">
        <f>IF(S21=1,T21+U21,"")</f>
        <v/>
      </c>
      <c r="I21" s="40"/>
      <c r="J21" s="38"/>
      <c r="K21" s="38"/>
      <c r="L21" s="38"/>
      <c r="M21" s="38"/>
      <c r="N21" s="196" t="str">
        <f>IF(ISNUMBER(H21),AC21,"")</f>
        <v/>
      </c>
      <c r="O21" s="195"/>
      <c r="P21" s="77" t="str">
        <f t="shared" si="0"/>
        <v/>
      </c>
      <c r="Q21" s="242"/>
      <c r="S21" s="128">
        <f>IF(AND($E$3&lt;&gt;"",$J$5&lt;&gt;"",$J$7&lt;&gt;"",ISNUMBER(E21),ISNUMBER(F21)),1,0)</f>
        <v>0</v>
      </c>
      <c r="T21" s="128">
        <f>IF(OR(AND(G21&gt;TIME(8,0,0),E21&gt;TIME(0,0,0),F21&lt;TIME(23,59,59)),AND(E21&lt;TIME(0,0,1),F21&lt;TIME(23,59,59),E21&lt;&gt;"",F21&lt;&gt;""),AND(E21&gt;TIME(0,0,0),F21&gt;TIME(23,59,59))),data_fill!$D$2,0)</f>
        <v>0</v>
      </c>
      <c r="U21" s="128">
        <f>IF(G21&gt;TIME(23,59,59),data_fill!$D$3,0)</f>
        <v>28</v>
      </c>
      <c r="W21" s="30">
        <f>IF(K21="ja",28*0.2,0)</f>
        <v>0</v>
      </c>
      <c r="X21" s="30">
        <f>IF(L21="ja",28*0.4,0)</f>
        <v>0</v>
      </c>
      <c r="Y21" s="30">
        <f>IF(M21="ja",28*0.4,0)</f>
        <v>0</v>
      </c>
      <c r="Z21" s="30">
        <f t="shared" si="1"/>
        <v>0</v>
      </c>
      <c r="AA21" s="76">
        <f>IF(ISNUMBER(H21),H21,0)</f>
        <v>0</v>
      </c>
      <c r="AB21" s="76">
        <f t="shared" si="2"/>
        <v>0</v>
      </c>
      <c r="AC21" s="76">
        <f t="shared" si="3"/>
        <v>0</v>
      </c>
    </row>
    <row r="22" spans="2:29" s="30" customFormat="1" ht="34.5" customHeight="1" x14ac:dyDescent="0.2">
      <c r="B22" s="46"/>
      <c r="C22" s="126"/>
      <c r="D22" s="236"/>
      <c r="E22" s="127"/>
      <c r="F22" s="39"/>
      <c r="G22" s="20" t="str">
        <f>IF(S22=1,(F22-E22),"")</f>
        <v/>
      </c>
      <c r="H22" s="185" t="str">
        <f>IF(S22=1,T22+U22,"")</f>
        <v/>
      </c>
      <c r="I22" s="40"/>
      <c r="J22" s="38"/>
      <c r="K22" s="38"/>
      <c r="L22" s="38"/>
      <c r="M22" s="38"/>
      <c r="N22" s="196" t="str">
        <f>IF(ISNUMBER(H22),AC22,"")</f>
        <v/>
      </c>
      <c r="O22" s="195"/>
      <c r="P22" s="77" t="str">
        <f t="shared" si="0"/>
        <v/>
      </c>
      <c r="Q22" s="242"/>
      <c r="S22" s="128">
        <f>IF(AND($E$3&lt;&gt;"",$J$5&lt;&gt;"",$J$7&lt;&gt;"",ISNUMBER(E22),ISNUMBER(F22)),1,0)</f>
        <v>0</v>
      </c>
      <c r="T22" s="128">
        <f>IF(OR(AND(G22&gt;TIME(8,0,0),E22&gt;TIME(0,0,0),F22&lt;TIME(23,59,59)),AND(E22&lt;TIME(0,0,1),F22&lt;TIME(23,59,59),E22&lt;&gt;"",F22&lt;&gt;""),AND(E22&gt;TIME(0,0,0),F22&gt;TIME(23,59,59))),data_fill!$D$2,0)</f>
        <v>0</v>
      </c>
      <c r="U22" s="128">
        <f>IF(G22&gt;TIME(23,59,59),data_fill!$D$3,0)</f>
        <v>28</v>
      </c>
      <c r="W22" s="30">
        <f>IF(K22="ja",28*0.2,0)</f>
        <v>0</v>
      </c>
      <c r="X22" s="30">
        <f>IF(L22="ja",28*0.4,0)</f>
        <v>0</v>
      </c>
      <c r="Y22" s="30">
        <f>IF(M22="ja",28*0.4,0)</f>
        <v>0</v>
      </c>
      <c r="Z22" s="30">
        <f t="shared" si="1"/>
        <v>0</v>
      </c>
      <c r="AA22" s="76">
        <f>IF(ISNUMBER(H22),H22,0)</f>
        <v>0</v>
      </c>
      <c r="AB22" s="76">
        <f t="shared" si="2"/>
        <v>0</v>
      </c>
      <c r="AC22" s="76">
        <f t="shared" si="3"/>
        <v>0</v>
      </c>
    </row>
    <row r="23" spans="2:29" s="30" customFormat="1" ht="34.5" customHeight="1" x14ac:dyDescent="0.2">
      <c r="B23" s="46"/>
      <c r="C23" s="126"/>
      <c r="D23" s="236"/>
      <c r="E23" s="127"/>
      <c r="F23" s="39"/>
      <c r="G23" s="20" t="str">
        <f>IF(S23=1,(F23-E23),"")</f>
        <v/>
      </c>
      <c r="H23" s="185" t="str">
        <f>IF(S23=1,T23+U23,"")</f>
        <v/>
      </c>
      <c r="I23" s="40"/>
      <c r="J23" s="38"/>
      <c r="K23" s="38"/>
      <c r="L23" s="38"/>
      <c r="M23" s="38"/>
      <c r="N23" s="196" t="str">
        <f>IF(ISNUMBER(H23),AC23,"")</f>
        <v/>
      </c>
      <c r="O23" s="195"/>
      <c r="P23" s="77" t="str">
        <f t="shared" si="0"/>
        <v/>
      </c>
      <c r="Q23" s="242"/>
      <c r="S23" s="128">
        <f>IF(AND($E$3&lt;&gt;"",$J$5&lt;&gt;"",$J$7&lt;&gt;"",ISNUMBER(E23),ISNUMBER(F23)),1,0)</f>
        <v>0</v>
      </c>
      <c r="T23" s="128">
        <f>IF(OR(AND(G23&gt;TIME(8,0,0),E23&gt;TIME(0,0,0),F23&lt;TIME(23,59,59)),AND(E23&lt;TIME(0,0,1),F23&lt;TIME(23,59,59),E23&lt;&gt;"",F23&lt;&gt;""),AND(E23&gt;TIME(0,0,0),F23&gt;TIME(23,59,59))),data_fill!$D$2,0)</f>
        <v>0</v>
      </c>
      <c r="U23" s="128">
        <f>IF(G23&gt;TIME(23,59,59),data_fill!$D$3,0)</f>
        <v>28</v>
      </c>
      <c r="W23" s="30">
        <f>IF(K23="ja",28*0.2,0)</f>
        <v>0</v>
      </c>
      <c r="X23" s="30">
        <f>IF(L23="ja",28*0.4,0)</f>
        <v>0</v>
      </c>
      <c r="Y23" s="30">
        <f>IF(M23="ja",28*0.4,0)</f>
        <v>0</v>
      </c>
      <c r="Z23" s="30">
        <f t="shared" si="1"/>
        <v>0</v>
      </c>
      <c r="AA23" s="76">
        <f>IF(ISNUMBER(H23),H23,0)</f>
        <v>0</v>
      </c>
      <c r="AB23" s="76">
        <f t="shared" si="2"/>
        <v>0</v>
      </c>
      <c r="AC23" s="76">
        <f t="shared" si="3"/>
        <v>0</v>
      </c>
    </row>
    <row r="24" spans="2:29" s="30" customFormat="1" ht="34.5" customHeight="1" x14ac:dyDescent="0.2">
      <c r="B24" s="46"/>
      <c r="C24" s="126"/>
      <c r="D24" s="236"/>
      <c r="E24" s="127"/>
      <c r="F24" s="39"/>
      <c r="G24" s="20" t="str">
        <f>IF(S24=1,(F24-E24),"")</f>
        <v/>
      </c>
      <c r="H24" s="185" t="str">
        <f>IF(S24=1,T24+U24,"")</f>
        <v/>
      </c>
      <c r="I24" s="40"/>
      <c r="J24" s="38"/>
      <c r="K24" s="38"/>
      <c r="L24" s="38"/>
      <c r="M24" s="38"/>
      <c r="N24" s="196" t="str">
        <f>IF(ISNUMBER(H24),AC24,"")</f>
        <v/>
      </c>
      <c r="O24" s="195"/>
      <c r="P24" s="77" t="str">
        <f t="shared" si="0"/>
        <v/>
      </c>
      <c r="Q24" s="242"/>
      <c r="S24" s="128">
        <f>IF(AND($E$3&lt;&gt;"",$J$5&lt;&gt;"",$J$7&lt;&gt;"",ISNUMBER(E24),ISNUMBER(F24)),1,0)</f>
        <v>0</v>
      </c>
      <c r="T24" s="128">
        <f>IF(OR(AND(G24&gt;TIME(8,0,0),E24&gt;TIME(0,0,0),F24&lt;TIME(23,59,59)),AND(E24&lt;TIME(0,0,1),F24&lt;TIME(23,59,59),E24&lt;&gt;"",F24&lt;&gt;""),AND(E24&gt;TIME(0,0,0),F24&gt;TIME(23,59,59))),data_fill!$D$2,0)</f>
        <v>0</v>
      </c>
      <c r="U24" s="128">
        <f>IF(G24&gt;TIME(23,59,59),data_fill!$D$3,0)</f>
        <v>28</v>
      </c>
      <c r="W24" s="30">
        <f>IF(K24="ja",28*0.2,0)</f>
        <v>0</v>
      </c>
      <c r="X24" s="30">
        <f>IF(L24="ja",28*0.4,0)</f>
        <v>0</v>
      </c>
      <c r="Y24" s="30">
        <f>IF(M24="ja",28*0.4,0)</f>
        <v>0</v>
      </c>
      <c r="Z24" s="30">
        <f t="shared" si="1"/>
        <v>0</v>
      </c>
      <c r="AA24" s="76">
        <f>IF(ISNUMBER(H24),H24,0)</f>
        <v>0</v>
      </c>
      <c r="AB24" s="76">
        <f t="shared" si="2"/>
        <v>0</v>
      </c>
      <c r="AC24" s="76">
        <f t="shared" si="3"/>
        <v>0</v>
      </c>
    </row>
    <row r="25" spans="2:29" s="30" customFormat="1" ht="34.5" customHeight="1" thickBot="1" x14ac:dyDescent="0.25">
      <c r="B25" s="214"/>
      <c r="C25" s="209"/>
      <c r="D25" s="237"/>
      <c r="E25" s="210"/>
      <c r="F25" s="211"/>
      <c r="G25" s="212" t="str">
        <f>IF(S25=1,(F25-E25),"")</f>
        <v/>
      </c>
      <c r="H25" s="213" t="str">
        <f>IF(S25=1,T25+U25,"")</f>
        <v/>
      </c>
      <c r="I25" s="203"/>
      <c r="J25" s="204"/>
      <c r="K25" s="204"/>
      <c r="L25" s="204"/>
      <c r="M25" s="204"/>
      <c r="N25" s="197" t="str">
        <f>IF(ISNUMBER(H25),AC25,"")</f>
        <v/>
      </c>
      <c r="O25" s="205"/>
      <c r="P25" s="206" t="str">
        <f t="shared" si="0"/>
        <v/>
      </c>
      <c r="Q25" s="243"/>
      <c r="S25" s="128">
        <f>IF(AND($E$3&lt;&gt;"",$J$5&lt;&gt;"",$J$7&lt;&gt;"",ISNUMBER(E25),ISNUMBER(F25)),1,0)</f>
        <v>0</v>
      </c>
      <c r="T25" s="128">
        <f>IF(OR(AND(G25&gt;TIME(8,0,0),E25&gt;TIME(0,0,0),F25&lt;TIME(23,59,59)),AND(E25&lt;TIME(0,0,1),F25&lt;TIME(23,59,59),E25&lt;&gt;"",F25&lt;&gt;""),AND(E25&gt;TIME(0,0,0),F25&gt;TIME(23,59,59))),data_fill!$D$2,0)</f>
        <v>0</v>
      </c>
      <c r="U25" s="128">
        <f>IF(G25&gt;TIME(23,59,59),data_fill!$D$3,0)</f>
        <v>28</v>
      </c>
      <c r="W25" s="30">
        <f>IF(K25="ja",28*0.2,0)</f>
        <v>0</v>
      </c>
      <c r="X25" s="30">
        <f>IF(L25="ja",28*0.4,0)</f>
        <v>0</v>
      </c>
      <c r="Y25" s="30">
        <f>IF(M25="ja",28*0.4,0)</f>
        <v>0</v>
      </c>
      <c r="Z25" s="30">
        <f t="shared" si="1"/>
        <v>0</v>
      </c>
      <c r="AA25" s="76">
        <f>IF(ISNUMBER(H25),H25,0)</f>
        <v>0</v>
      </c>
      <c r="AB25" s="76">
        <f t="shared" si="2"/>
        <v>0</v>
      </c>
      <c r="AC25" s="76">
        <f t="shared" si="3"/>
        <v>0</v>
      </c>
    </row>
    <row r="26" spans="2:29" s="31" customFormat="1" ht="17.45" customHeight="1" thickBot="1" x14ac:dyDescent="0.25">
      <c r="B26" s="207" t="s">
        <v>1</v>
      </c>
      <c r="C26" s="201"/>
      <c r="D26" s="201"/>
      <c r="E26" s="201"/>
      <c r="F26" s="201"/>
      <c r="G26" s="201"/>
      <c r="H26" s="208"/>
      <c r="I26" s="201"/>
      <c r="J26" s="201"/>
      <c r="K26" s="202"/>
      <c r="L26" s="202"/>
      <c r="M26" s="202"/>
      <c r="N26" s="200">
        <f>IF((AND($E$3&lt;&gt;"",$J$5&lt;&gt;"",$J$7&lt;&gt;"")),SUM(N12:N25),0)</f>
        <v>0</v>
      </c>
      <c r="O26" s="200">
        <f>IF((AND($E$3&lt;&gt;"",$J$5&lt;&gt;"",$J$7&lt;&gt;"")),SUM(O12:O25),0)</f>
        <v>0</v>
      </c>
      <c r="P26" s="200">
        <f>IF((AND($E$3&lt;&gt;"",$J$5&lt;&gt;"",$J$7&lt;&gt;"")),SUM(P12:P25),0)</f>
        <v>0</v>
      </c>
      <c r="Q26" s="119">
        <f>IF((AND($E$3&lt;&gt;"",$J$5&lt;&gt;"",$J$7&lt;&gt;"")),SUM(Q12:Q25),0)</f>
        <v>0</v>
      </c>
      <c r="W26" s="193"/>
      <c r="X26" s="193"/>
      <c r="Y26" s="193"/>
      <c r="Z26" s="193"/>
      <c r="AA26" s="193"/>
      <c r="AB26" s="193"/>
      <c r="AC26" s="194"/>
    </row>
    <row r="27" spans="2:29" s="32" customFormat="1" ht="3.95" customHeight="1" x14ac:dyDescent="0.2">
      <c r="B27" s="47"/>
      <c r="D27" s="12"/>
      <c r="E27" s="48"/>
      <c r="F27" s="48"/>
      <c r="G27" s="48"/>
      <c r="H27" s="48"/>
      <c r="I27" s="49"/>
      <c r="J27" s="49"/>
      <c r="K27" s="49"/>
      <c r="L27" s="49"/>
      <c r="M27" s="49"/>
      <c r="N27" s="49"/>
      <c r="P27" s="50"/>
      <c r="Q27" s="51"/>
    </row>
    <row r="28" spans="2:29" s="32" customFormat="1" ht="18.75" customHeight="1" thickBot="1" x14ac:dyDescent="0.25">
      <c r="B28" s="52" t="s">
        <v>35</v>
      </c>
      <c r="D28" s="12"/>
      <c r="E28" s="48"/>
      <c r="F28" s="48"/>
      <c r="G28" s="48"/>
      <c r="H28" s="48"/>
      <c r="I28" s="49"/>
      <c r="J28" s="49"/>
      <c r="K28" s="49"/>
      <c r="L28" s="49"/>
      <c r="M28" s="49"/>
      <c r="N28" s="49"/>
      <c r="P28" s="50"/>
      <c r="Q28" s="51"/>
    </row>
    <row r="29" spans="2:29" s="21" customFormat="1" ht="15" customHeight="1" thickBot="1" x14ac:dyDescent="0.25">
      <c r="B29" s="146" t="s">
        <v>63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8"/>
      <c r="M29" s="143">
        <f>N26</f>
        <v>0</v>
      </c>
      <c r="N29" s="144"/>
      <c r="O29" s="144"/>
      <c r="P29" s="144"/>
      <c r="Q29" s="145"/>
    </row>
    <row r="30" spans="2:29" s="21" customFormat="1" ht="7.5" customHeight="1" thickBot="1" x14ac:dyDescent="0.25">
      <c r="B30" s="53"/>
      <c r="C30" s="35"/>
      <c r="D30" s="35"/>
      <c r="E30" s="35"/>
      <c r="F30" s="35"/>
      <c r="G30" s="34"/>
      <c r="H30" s="34"/>
      <c r="I30" s="34"/>
      <c r="J30" s="34"/>
      <c r="M30" s="34"/>
      <c r="N30" s="34"/>
      <c r="P30" s="25"/>
      <c r="Q30" s="55"/>
    </row>
    <row r="31" spans="2:29" s="21" customFormat="1" ht="15" customHeight="1" thickBot="1" x14ac:dyDescent="0.25">
      <c r="B31" s="162" t="s">
        <v>2</v>
      </c>
      <c r="C31" s="163"/>
      <c r="D31" s="80"/>
      <c r="E31" s="80"/>
      <c r="F31" s="80"/>
      <c r="G31" s="68"/>
      <c r="H31" s="68"/>
      <c r="I31" s="69"/>
      <c r="J31" s="69"/>
      <c r="K31" s="70"/>
      <c r="L31" s="70"/>
      <c r="M31" s="156">
        <f>SUM(J32:J33)</f>
        <v>0</v>
      </c>
      <c r="N31" s="157"/>
      <c r="O31" s="157"/>
      <c r="P31" s="157"/>
      <c r="Q31" s="158"/>
    </row>
    <row r="32" spans="2:29" s="21" customFormat="1" ht="15" customHeight="1" x14ac:dyDescent="0.2">
      <c r="B32" s="57"/>
      <c r="C32" s="58" t="s">
        <v>26</v>
      </c>
      <c r="D32" s="58"/>
      <c r="E32" s="58"/>
      <c r="F32" s="58"/>
      <c r="G32" s="34"/>
      <c r="H32" s="34"/>
      <c r="I32" s="34"/>
      <c r="J32" s="83">
        <f>O26</f>
        <v>0</v>
      </c>
      <c r="K32" s="56"/>
      <c r="L32" s="56"/>
      <c r="M32" s="56"/>
      <c r="N32" s="56"/>
      <c r="O32" s="56"/>
      <c r="P32" s="56"/>
      <c r="Q32" s="55"/>
    </row>
    <row r="33" spans="2:17" s="21" customFormat="1" ht="15" customHeight="1" x14ac:dyDescent="0.2">
      <c r="B33" s="57"/>
      <c r="C33" s="58" t="s">
        <v>16</v>
      </c>
      <c r="D33" s="58"/>
      <c r="E33" s="58"/>
      <c r="F33" s="58"/>
      <c r="G33" s="34"/>
      <c r="H33" s="34"/>
      <c r="I33" s="34"/>
      <c r="J33" s="83">
        <f>P26</f>
        <v>0</v>
      </c>
      <c r="K33" s="56"/>
      <c r="L33" s="56"/>
      <c r="M33" s="56"/>
      <c r="N33" s="56"/>
      <c r="O33" s="56"/>
      <c r="P33" s="56"/>
      <c r="Q33" s="55"/>
    </row>
    <row r="34" spans="2:17" s="21" customFormat="1" ht="3.95" customHeight="1" thickBot="1" x14ac:dyDescent="0.25">
      <c r="B34" s="57"/>
      <c r="C34" s="58"/>
      <c r="D34" s="58"/>
      <c r="E34" s="58"/>
      <c r="F34" s="58"/>
      <c r="G34" s="34"/>
      <c r="H34" s="34"/>
      <c r="I34" s="34"/>
      <c r="J34" s="56"/>
      <c r="K34" s="56"/>
      <c r="L34" s="56"/>
      <c r="M34" s="56"/>
      <c r="N34" s="56"/>
      <c r="O34" s="56"/>
      <c r="P34" s="56"/>
      <c r="Q34" s="55"/>
    </row>
    <row r="35" spans="2:17" s="21" customFormat="1" ht="15" customHeight="1" thickBot="1" x14ac:dyDescent="0.25">
      <c r="B35" s="78" t="s">
        <v>29</v>
      </c>
      <c r="C35" s="79"/>
      <c r="D35" s="79"/>
      <c r="E35" s="71"/>
      <c r="F35" s="70"/>
      <c r="G35" s="69"/>
      <c r="H35" s="69"/>
      <c r="I35" s="69"/>
      <c r="J35" s="70"/>
      <c r="K35" s="70"/>
      <c r="L35" s="70"/>
      <c r="M35" s="156">
        <f>$H$37*$D$37</f>
        <v>0</v>
      </c>
      <c r="N35" s="157"/>
      <c r="O35" s="157"/>
      <c r="P35" s="157"/>
      <c r="Q35" s="158"/>
    </row>
    <row r="36" spans="2:17" s="21" customFormat="1" ht="3.95" customHeight="1" x14ac:dyDescent="0.2">
      <c r="B36" s="59"/>
      <c r="C36" s="54"/>
      <c r="D36" s="54"/>
      <c r="E36" s="35"/>
      <c r="G36" s="34"/>
      <c r="H36" s="34"/>
      <c r="I36" s="34"/>
      <c r="J36" s="34"/>
      <c r="M36" s="34"/>
      <c r="N36" s="34"/>
      <c r="P36" s="25"/>
      <c r="Q36" s="55"/>
    </row>
    <row r="37" spans="2:17" s="21" customFormat="1" ht="21.75" customHeight="1" x14ac:dyDescent="0.2">
      <c r="B37" s="60"/>
      <c r="C37" s="114" t="s">
        <v>52</v>
      </c>
      <c r="D37" s="33">
        <f>$Q$26</f>
        <v>0</v>
      </c>
      <c r="F37" s="164" t="s">
        <v>51</v>
      </c>
      <c r="G37" s="164"/>
      <c r="H37" s="165">
        <f>data_fill!$D$5</f>
        <v>0.3</v>
      </c>
      <c r="I37" s="165"/>
      <c r="J37" s="23"/>
      <c r="M37" s="23"/>
      <c r="N37" s="23"/>
      <c r="O37" s="23"/>
      <c r="P37" s="24"/>
      <c r="Q37" s="55"/>
    </row>
    <row r="38" spans="2:17" s="21" customFormat="1" ht="3.95" customHeight="1" thickBot="1" x14ac:dyDescent="0.25">
      <c r="B38" s="60"/>
      <c r="C38" s="61"/>
      <c r="D38" s="61"/>
      <c r="E38" s="22"/>
      <c r="G38" s="23"/>
      <c r="H38" s="23"/>
      <c r="I38" s="23"/>
      <c r="J38" s="23"/>
      <c r="M38" s="23"/>
      <c r="N38" s="23"/>
      <c r="O38" s="23"/>
      <c r="P38" s="24"/>
      <c r="Q38" s="55"/>
    </row>
    <row r="39" spans="2:17" s="21" customFormat="1" ht="15" customHeight="1" thickBot="1" x14ac:dyDescent="0.25">
      <c r="B39" s="78" t="s">
        <v>36</v>
      </c>
      <c r="C39" s="79"/>
      <c r="D39" s="79"/>
      <c r="E39" s="79"/>
      <c r="F39" s="79"/>
      <c r="G39" s="79"/>
      <c r="H39" s="70"/>
      <c r="I39" s="70"/>
      <c r="J39" s="70"/>
      <c r="K39" s="70"/>
      <c r="L39" s="70"/>
      <c r="M39" s="159"/>
      <c r="N39" s="160"/>
      <c r="O39" s="160"/>
      <c r="P39" s="160"/>
      <c r="Q39" s="161"/>
    </row>
    <row r="40" spans="2:17" s="21" customFormat="1" ht="8.25" customHeight="1" thickBot="1" x14ac:dyDescent="0.25">
      <c r="B40" s="60"/>
      <c r="P40" s="25"/>
      <c r="Q40" s="55"/>
    </row>
    <row r="41" spans="2:17" s="21" customFormat="1" ht="20.100000000000001" customHeight="1" x14ac:dyDescent="0.2">
      <c r="B41" s="154" t="s">
        <v>49</v>
      </c>
      <c r="C41" s="155"/>
      <c r="D41" s="155"/>
      <c r="E41" s="155">
        <f>IF((($E$3)="Bitte auswählen!")," ",$E$3)</f>
        <v>0</v>
      </c>
      <c r="F41" s="155"/>
      <c r="G41" s="155"/>
      <c r="H41" s="72"/>
      <c r="I41" s="72"/>
      <c r="J41" s="72"/>
      <c r="K41" s="72"/>
      <c r="L41" s="73"/>
      <c r="M41" s="151">
        <f>SUM(M29+M31+M35+M39)</f>
        <v>0</v>
      </c>
      <c r="N41" s="152"/>
      <c r="O41" s="152"/>
      <c r="P41" s="152"/>
      <c r="Q41" s="153"/>
    </row>
    <row r="42" spans="2:17" s="7" customFormat="1" ht="12" x14ac:dyDescent="0.2">
      <c r="D42" s="10"/>
      <c r="E42" s="8"/>
      <c r="F42" s="8"/>
      <c r="G42" s="8"/>
      <c r="H42" s="8"/>
      <c r="I42" s="9"/>
      <c r="J42" s="9"/>
      <c r="K42" s="9"/>
      <c r="L42" s="9"/>
      <c r="M42" s="9"/>
      <c r="N42" s="9"/>
      <c r="P42" s="36"/>
    </row>
    <row r="43" spans="2:17" s="7" customFormat="1" ht="12" x14ac:dyDescent="0.2">
      <c r="D43" s="10"/>
      <c r="E43" s="8"/>
      <c r="F43" s="8"/>
      <c r="G43" s="8"/>
      <c r="H43" s="8"/>
      <c r="I43" s="9"/>
      <c r="J43" s="9"/>
      <c r="K43" s="9"/>
      <c r="L43" s="9"/>
      <c r="M43" s="9"/>
      <c r="N43" s="9"/>
      <c r="P43" s="36"/>
    </row>
    <row r="44" spans="2:17" s="7" customFormat="1" ht="12" x14ac:dyDescent="0.2">
      <c r="D44" s="10"/>
      <c r="E44" s="8"/>
      <c r="F44" s="8"/>
      <c r="G44" s="8"/>
      <c r="H44" s="8"/>
      <c r="I44" s="9"/>
      <c r="J44" s="9"/>
      <c r="K44" s="9"/>
      <c r="L44" s="9"/>
      <c r="M44" s="9"/>
      <c r="N44" s="9"/>
      <c r="P44" s="36"/>
    </row>
    <row r="45" spans="2:17" s="7" customFormat="1" ht="12" x14ac:dyDescent="0.2">
      <c r="D45" s="10"/>
      <c r="E45" s="8"/>
      <c r="F45" s="8"/>
      <c r="G45" s="8"/>
      <c r="H45" s="8"/>
      <c r="I45" s="9"/>
      <c r="J45" s="9"/>
      <c r="K45" s="9"/>
      <c r="L45" s="9"/>
      <c r="M45" s="9"/>
      <c r="N45" s="9"/>
      <c r="P45" s="36"/>
    </row>
    <row r="46" spans="2:17" s="7" customFormat="1" ht="12" x14ac:dyDescent="0.2">
      <c r="D46" s="10"/>
      <c r="E46" s="8"/>
      <c r="F46" s="8"/>
      <c r="G46" s="8"/>
      <c r="H46" s="8"/>
      <c r="I46" s="9"/>
      <c r="J46" s="9"/>
      <c r="K46" s="9"/>
      <c r="L46" s="9"/>
      <c r="M46" s="9"/>
      <c r="N46" s="9"/>
      <c r="P46" s="36"/>
    </row>
    <row r="47" spans="2:17" s="7" customFormat="1" ht="12" x14ac:dyDescent="0.2">
      <c r="D47" s="10"/>
      <c r="E47" s="8"/>
      <c r="F47" s="8"/>
      <c r="G47" s="8"/>
      <c r="H47" s="8"/>
      <c r="I47" s="9"/>
      <c r="J47" s="9"/>
      <c r="K47" s="9"/>
      <c r="L47" s="9"/>
      <c r="M47" s="9"/>
      <c r="N47" s="9"/>
      <c r="P47" s="36"/>
    </row>
    <row r="48" spans="2:17" s="7" customFormat="1" ht="12" x14ac:dyDescent="0.2">
      <c r="D48" s="10"/>
      <c r="E48" s="8"/>
      <c r="F48" s="8"/>
      <c r="G48" s="8"/>
      <c r="H48" s="8"/>
      <c r="I48" s="9"/>
      <c r="J48" s="9"/>
      <c r="K48" s="9"/>
      <c r="L48" s="9"/>
      <c r="M48" s="9"/>
      <c r="N48" s="9"/>
      <c r="P48" s="36"/>
    </row>
    <row r="49" spans="4:16" s="7" customFormat="1" ht="12" x14ac:dyDescent="0.2">
      <c r="D49" s="10"/>
      <c r="E49" s="8"/>
      <c r="F49" s="8"/>
      <c r="G49" s="8"/>
      <c r="H49" s="8"/>
      <c r="I49" s="9"/>
      <c r="J49" s="9"/>
      <c r="K49" s="9"/>
      <c r="L49" s="9"/>
      <c r="M49" s="9"/>
      <c r="N49" s="9"/>
      <c r="P49" s="36"/>
    </row>
    <row r="50" spans="4:16" s="7" customFormat="1" ht="12" x14ac:dyDescent="0.2">
      <c r="D50" s="10"/>
      <c r="E50" s="8"/>
      <c r="F50" s="8"/>
      <c r="G50" s="8"/>
      <c r="H50" s="8"/>
      <c r="I50" s="9"/>
      <c r="J50" s="9"/>
      <c r="K50" s="9"/>
      <c r="L50" s="9"/>
      <c r="M50" s="9"/>
      <c r="N50" s="9"/>
      <c r="P50" s="36"/>
    </row>
    <row r="51" spans="4:16" s="7" customFormat="1" ht="12" x14ac:dyDescent="0.2">
      <c r="D51" s="10"/>
      <c r="E51" s="8"/>
      <c r="F51" s="8"/>
      <c r="G51" s="8"/>
      <c r="H51" s="8"/>
      <c r="I51" s="9"/>
      <c r="J51" s="9"/>
      <c r="K51" s="9"/>
      <c r="L51" s="9"/>
      <c r="M51" s="9"/>
      <c r="N51" s="9"/>
      <c r="P51" s="36"/>
    </row>
    <row r="52" spans="4:16" s="7" customFormat="1" ht="12" x14ac:dyDescent="0.2">
      <c r="D52" s="10"/>
      <c r="E52" s="8"/>
      <c r="F52" s="8"/>
      <c r="G52" s="8"/>
      <c r="H52" s="8"/>
      <c r="I52" s="9"/>
      <c r="J52" s="9"/>
      <c r="K52" s="9"/>
      <c r="L52" s="9"/>
      <c r="M52" s="9"/>
      <c r="N52" s="9"/>
      <c r="P52" s="36"/>
    </row>
    <row r="53" spans="4:16" s="7" customFormat="1" ht="12" x14ac:dyDescent="0.2">
      <c r="D53" s="10"/>
      <c r="E53" s="8"/>
      <c r="F53" s="8"/>
      <c r="G53" s="8"/>
      <c r="H53" s="8"/>
      <c r="I53" s="9"/>
      <c r="J53" s="9"/>
      <c r="K53" s="9"/>
      <c r="L53" s="9"/>
      <c r="M53" s="9"/>
      <c r="N53" s="9"/>
      <c r="P53" s="36"/>
    </row>
    <row r="54" spans="4:16" s="7" customFormat="1" ht="12" x14ac:dyDescent="0.2">
      <c r="D54" s="10"/>
      <c r="E54" s="8"/>
      <c r="F54" s="8"/>
      <c r="G54" s="8"/>
      <c r="H54" s="8"/>
      <c r="I54" s="9"/>
      <c r="J54" s="9"/>
      <c r="K54" s="9"/>
      <c r="L54" s="9"/>
      <c r="M54" s="9"/>
      <c r="N54" s="9"/>
      <c r="P54" s="36"/>
    </row>
    <row r="55" spans="4:16" s="7" customFormat="1" ht="12" x14ac:dyDescent="0.2">
      <c r="D55" s="10"/>
      <c r="E55" s="8"/>
      <c r="F55" s="8"/>
      <c r="G55" s="8"/>
      <c r="H55" s="8"/>
      <c r="I55" s="9"/>
      <c r="J55" s="9"/>
      <c r="K55" s="9"/>
      <c r="L55" s="9"/>
      <c r="M55" s="9"/>
      <c r="N55" s="9"/>
      <c r="P55" s="36"/>
    </row>
    <row r="56" spans="4:16" s="7" customFormat="1" ht="12" x14ac:dyDescent="0.2">
      <c r="D56" s="10"/>
      <c r="E56" s="8"/>
      <c r="F56" s="8"/>
      <c r="G56" s="8"/>
      <c r="H56" s="8"/>
      <c r="I56" s="9"/>
      <c r="J56" s="9"/>
      <c r="K56" s="9"/>
      <c r="L56" s="9"/>
      <c r="M56" s="9"/>
      <c r="N56" s="9"/>
      <c r="P56" s="36"/>
    </row>
    <row r="57" spans="4:16" s="7" customFormat="1" ht="12" x14ac:dyDescent="0.2">
      <c r="D57" s="10"/>
      <c r="E57" s="8"/>
      <c r="F57" s="8"/>
      <c r="G57" s="8"/>
      <c r="H57" s="8"/>
      <c r="I57" s="9"/>
      <c r="J57" s="9"/>
      <c r="K57" s="9"/>
      <c r="L57" s="9"/>
      <c r="M57" s="9"/>
      <c r="N57" s="9"/>
      <c r="P57" s="36"/>
    </row>
    <row r="58" spans="4:16" s="7" customFormat="1" ht="12" x14ac:dyDescent="0.2">
      <c r="D58" s="10"/>
      <c r="E58" s="8"/>
      <c r="F58" s="8"/>
      <c r="G58" s="8"/>
      <c r="H58" s="8"/>
      <c r="I58" s="9"/>
      <c r="J58" s="9"/>
      <c r="K58" s="9"/>
      <c r="L58" s="9"/>
      <c r="M58" s="9"/>
      <c r="N58" s="9"/>
      <c r="P58" s="36"/>
    </row>
    <row r="59" spans="4:16" s="7" customFormat="1" ht="12" x14ac:dyDescent="0.2">
      <c r="D59" s="10"/>
      <c r="E59" s="8"/>
      <c r="F59" s="8"/>
      <c r="G59" s="8"/>
      <c r="H59" s="8"/>
      <c r="I59" s="9"/>
      <c r="J59" s="9"/>
      <c r="K59" s="9"/>
      <c r="L59" s="9"/>
      <c r="M59" s="9"/>
      <c r="N59" s="9"/>
      <c r="P59" s="36"/>
    </row>
    <row r="60" spans="4:16" s="7" customFormat="1" ht="12" x14ac:dyDescent="0.2">
      <c r="D60" s="10"/>
      <c r="E60" s="8"/>
      <c r="F60" s="8"/>
      <c r="G60" s="8"/>
      <c r="H60" s="8"/>
      <c r="I60" s="9"/>
      <c r="J60" s="9"/>
      <c r="K60" s="9"/>
      <c r="L60" s="9"/>
      <c r="M60" s="9"/>
      <c r="N60" s="9"/>
      <c r="P60" s="36"/>
    </row>
    <row r="61" spans="4:16" s="7" customFormat="1" ht="12" x14ac:dyDescent="0.2">
      <c r="D61" s="10"/>
      <c r="E61" s="8"/>
      <c r="F61" s="8"/>
      <c r="G61" s="8"/>
      <c r="H61" s="8"/>
      <c r="I61" s="9"/>
      <c r="J61" s="9"/>
      <c r="K61" s="9"/>
      <c r="L61" s="9"/>
      <c r="M61" s="9"/>
      <c r="N61" s="9"/>
      <c r="P61" s="36"/>
    </row>
    <row r="62" spans="4:16" s="7" customFormat="1" ht="12" x14ac:dyDescent="0.2">
      <c r="D62" s="10"/>
      <c r="E62" s="8"/>
      <c r="F62" s="8"/>
      <c r="G62" s="8"/>
      <c r="H62" s="8"/>
      <c r="I62" s="9"/>
      <c r="J62" s="9"/>
      <c r="K62" s="9"/>
      <c r="L62" s="9"/>
      <c r="M62" s="9"/>
      <c r="N62" s="9"/>
      <c r="P62" s="36"/>
    </row>
    <row r="63" spans="4:16" s="7" customFormat="1" ht="12" x14ac:dyDescent="0.2">
      <c r="D63" s="10"/>
      <c r="E63" s="8"/>
      <c r="F63" s="8"/>
      <c r="G63" s="8"/>
      <c r="H63" s="8"/>
      <c r="I63" s="9"/>
      <c r="J63" s="9"/>
      <c r="K63" s="9"/>
      <c r="L63" s="9"/>
      <c r="M63" s="9"/>
      <c r="N63" s="9"/>
      <c r="P63" s="36"/>
    </row>
    <row r="64" spans="4:16" s="7" customFormat="1" ht="12" x14ac:dyDescent="0.2">
      <c r="D64" s="10"/>
      <c r="E64" s="8"/>
      <c r="F64" s="8"/>
      <c r="G64" s="8"/>
      <c r="H64" s="8"/>
      <c r="I64" s="9"/>
      <c r="J64" s="9"/>
      <c r="K64" s="9"/>
      <c r="L64" s="9"/>
      <c r="M64" s="9"/>
      <c r="N64" s="9"/>
      <c r="P64" s="36"/>
    </row>
    <row r="65" spans="4:16" s="7" customFormat="1" ht="12" x14ac:dyDescent="0.2">
      <c r="D65" s="10"/>
      <c r="E65" s="8"/>
      <c r="F65" s="8"/>
      <c r="G65" s="8"/>
      <c r="H65" s="8"/>
      <c r="I65" s="9"/>
      <c r="J65" s="9"/>
      <c r="K65" s="9"/>
      <c r="L65" s="9"/>
      <c r="M65" s="9"/>
      <c r="N65" s="9"/>
      <c r="P65" s="36"/>
    </row>
    <row r="66" spans="4:16" s="7" customFormat="1" ht="12" x14ac:dyDescent="0.2">
      <c r="D66" s="10"/>
      <c r="E66" s="8"/>
      <c r="F66" s="8"/>
      <c r="G66" s="8"/>
      <c r="H66" s="8"/>
      <c r="I66" s="9"/>
      <c r="J66" s="9"/>
      <c r="K66" s="9"/>
      <c r="L66" s="9"/>
      <c r="M66" s="9"/>
      <c r="N66" s="9"/>
      <c r="P66" s="36"/>
    </row>
    <row r="67" spans="4:16" s="7" customFormat="1" ht="12" x14ac:dyDescent="0.2">
      <c r="D67" s="10"/>
      <c r="E67" s="8"/>
      <c r="F67" s="8"/>
      <c r="G67" s="8"/>
      <c r="H67" s="8"/>
      <c r="I67" s="9"/>
      <c r="J67" s="9"/>
      <c r="K67" s="9"/>
      <c r="L67" s="9"/>
      <c r="M67" s="9"/>
      <c r="N67" s="9"/>
      <c r="P67" s="36"/>
    </row>
    <row r="68" spans="4:16" s="7" customFormat="1" ht="12" x14ac:dyDescent="0.2">
      <c r="D68" s="10"/>
      <c r="E68" s="8"/>
      <c r="F68" s="8"/>
      <c r="G68" s="8"/>
      <c r="H68" s="8"/>
      <c r="I68" s="9"/>
      <c r="J68" s="9"/>
      <c r="K68" s="9"/>
      <c r="L68" s="9"/>
      <c r="M68" s="9"/>
      <c r="N68" s="9"/>
      <c r="P68" s="36"/>
    </row>
    <row r="69" spans="4:16" s="7" customFormat="1" ht="12" x14ac:dyDescent="0.2">
      <c r="D69" s="10"/>
      <c r="E69" s="8"/>
      <c r="F69" s="8"/>
      <c r="G69" s="8"/>
      <c r="H69" s="8"/>
      <c r="I69" s="9"/>
      <c r="J69" s="9"/>
      <c r="K69" s="9"/>
      <c r="L69" s="9"/>
      <c r="M69" s="9"/>
      <c r="N69" s="9"/>
      <c r="P69" s="36"/>
    </row>
    <row r="70" spans="4:16" s="7" customFormat="1" ht="12" x14ac:dyDescent="0.2">
      <c r="D70" s="10"/>
      <c r="E70" s="8"/>
      <c r="F70" s="8"/>
      <c r="G70" s="8"/>
      <c r="H70" s="8"/>
      <c r="I70" s="9"/>
      <c r="J70" s="9"/>
      <c r="K70" s="9"/>
      <c r="L70" s="9"/>
      <c r="M70" s="9"/>
      <c r="N70" s="9"/>
      <c r="P70" s="36"/>
    </row>
    <row r="71" spans="4:16" s="7" customFormat="1" ht="12" x14ac:dyDescent="0.2">
      <c r="D71" s="10"/>
      <c r="E71" s="8"/>
      <c r="F71" s="8"/>
      <c r="G71" s="8"/>
      <c r="H71" s="8"/>
      <c r="I71" s="9"/>
      <c r="J71" s="9"/>
      <c r="K71" s="9"/>
      <c r="L71" s="9"/>
      <c r="M71" s="9"/>
      <c r="N71" s="9"/>
      <c r="P71" s="36"/>
    </row>
    <row r="72" spans="4:16" s="7" customFormat="1" ht="12" x14ac:dyDescent="0.2">
      <c r="D72" s="10"/>
      <c r="E72" s="8"/>
      <c r="F72" s="8"/>
      <c r="G72" s="8"/>
      <c r="H72" s="8"/>
      <c r="I72" s="9"/>
      <c r="J72" s="9"/>
      <c r="K72" s="9"/>
      <c r="L72" s="9"/>
      <c r="M72" s="9"/>
      <c r="N72" s="9"/>
      <c r="P72" s="36"/>
    </row>
    <row r="73" spans="4:16" s="7" customFormat="1" ht="12" x14ac:dyDescent="0.2">
      <c r="D73" s="10"/>
      <c r="E73" s="8"/>
      <c r="F73" s="8"/>
      <c r="G73" s="8"/>
      <c r="H73" s="8"/>
      <c r="I73" s="9"/>
      <c r="J73" s="9"/>
      <c r="K73" s="9"/>
      <c r="L73" s="9"/>
      <c r="M73" s="9"/>
      <c r="N73" s="9"/>
      <c r="P73" s="36"/>
    </row>
    <row r="74" spans="4:16" s="7" customFormat="1" ht="12" x14ac:dyDescent="0.2">
      <c r="D74" s="10"/>
      <c r="E74" s="8"/>
      <c r="F74" s="8"/>
      <c r="G74" s="8"/>
      <c r="H74" s="8"/>
      <c r="I74" s="9"/>
      <c r="J74" s="9"/>
      <c r="K74" s="9"/>
      <c r="L74" s="9"/>
      <c r="M74" s="9"/>
      <c r="N74" s="9"/>
      <c r="P74" s="36"/>
    </row>
    <row r="75" spans="4:16" s="7" customFormat="1" ht="12" x14ac:dyDescent="0.2">
      <c r="D75" s="10"/>
      <c r="E75" s="8"/>
      <c r="F75" s="8"/>
      <c r="G75" s="8"/>
      <c r="H75" s="8"/>
      <c r="I75" s="9"/>
      <c r="J75" s="9"/>
      <c r="K75" s="9"/>
      <c r="L75" s="9"/>
      <c r="M75" s="9"/>
      <c r="N75" s="9"/>
      <c r="P75" s="36"/>
    </row>
    <row r="76" spans="4:16" s="7" customFormat="1" ht="12" x14ac:dyDescent="0.2">
      <c r="D76" s="10"/>
      <c r="E76" s="8"/>
      <c r="F76" s="8"/>
      <c r="G76" s="8"/>
      <c r="H76" s="8"/>
      <c r="I76" s="9"/>
      <c r="J76" s="9"/>
      <c r="K76" s="9"/>
      <c r="L76" s="9"/>
      <c r="M76" s="9"/>
      <c r="N76" s="9"/>
      <c r="P76" s="36"/>
    </row>
    <row r="77" spans="4:16" s="7" customFormat="1" ht="12" x14ac:dyDescent="0.2">
      <c r="D77" s="10"/>
      <c r="E77" s="8"/>
      <c r="F77" s="8"/>
      <c r="G77" s="8"/>
      <c r="H77" s="8"/>
      <c r="I77" s="9"/>
      <c r="J77" s="9"/>
      <c r="K77" s="9"/>
      <c r="L77" s="9"/>
      <c r="M77" s="9"/>
      <c r="N77" s="9"/>
      <c r="P77" s="36"/>
    </row>
    <row r="78" spans="4:16" s="7" customFormat="1" ht="12" x14ac:dyDescent="0.2">
      <c r="D78" s="10"/>
      <c r="E78" s="8"/>
      <c r="F78" s="8"/>
      <c r="G78" s="8"/>
      <c r="H78" s="8"/>
      <c r="I78" s="9"/>
      <c r="J78" s="9"/>
      <c r="K78" s="9"/>
      <c r="L78" s="9"/>
      <c r="M78" s="9"/>
      <c r="N78" s="9"/>
      <c r="P78" s="36"/>
    </row>
    <row r="79" spans="4:16" s="7" customFormat="1" ht="12" x14ac:dyDescent="0.2">
      <c r="D79" s="10"/>
      <c r="E79" s="8"/>
      <c r="F79" s="8"/>
      <c r="G79" s="8"/>
      <c r="H79" s="8"/>
      <c r="I79" s="9"/>
      <c r="J79" s="9"/>
      <c r="K79" s="9"/>
      <c r="L79" s="9"/>
      <c r="M79" s="9"/>
      <c r="N79" s="9"/>
      <c r="P79" s="36"/>
    </row>
    <row r="80" spans="4:16" s="7" customFormat="1" ht="12" x14ac:dyDescent="0.2">
      <c r="D80" s="10"/>
      <c r="E80" s="8"/>
      <c r="F80" s="8"/>
      <c r="G80" s="8"/>
      <c r="H80" s="8"/>
      <c r="I80" s="9"/>
      <c r="J80" s="9"/>
      <c r="K80" s="9"/>
      <c r="L80" s="9"/>
      <c r="M80" s="9"/>
      <c r="N80" s="9"/>
      <c r="P80" s="36"/>
    </row>
    <row r="81" spans="2:16" s="7" customFormat="1" ht="12" x14ac:dyDescent="0.2">
      <c r="D81" s="10"/>
      <c r="E81" s="8"/>
      <c r="F81" s="8"/>
      <c r="G81" s="8"/>
      <c r="H81" s="8"/>
      <c r="I81" s="9"/>
      <c r="J81" s="9"/>
      <c r="K81" s="9"/>
      <c r="L81" s="9"/>
      <c r="M81" s="9"/>
      <c r="N81" s="9"/>
      <c r="P81" s="36"/>
    </row>
    <row r="82" spans="2:16" s="7" customFormat="1" ht="12" x14ac:dyDescent="0.2">
      <c r="D82" s="10"/>
      <c r="E82" s="8"/>
      <c r="F82" s="8"/>
      <c r="G82" s="8"/>
      <c r="H82" s="8"/>
      <c r="I82" s="9"/>
      <c r="J82" s="9"/>
      <c r="K82" s="9"/>
      <c r="L82" s="9"/>
      <c r="M82" s="9"/>
      <c r="N82" s="9"/>
      <c r="P82" s="36"/>
    </row>
    <row r="83" spans="2:16" s="7" customFormat="1" ht="12" x14ac:dyDescent="0.2">
      <c r="D83" s="10"/>
      <c r="E83" s="8"/>
      <c r="F83" s="8"/>
      <c r="G83" s="8"/>
      <c r="H83" s="8"/>
      <c r="I83" s="9"/>
      <c r="J83" s="9"/>
      <c r="K83" s="9"/>
      <c r="L83" s="9"/>
      <c r="M83" s="9"/>
      <c r="N83" s="9"/>
      <c r="P83" s="36"/>
    </row>
    <row r="84" spans="2:16" s="7" customFormat="1" ht="12" x14ac:dyDescent="0.2">
      <c r="D84" s="10"/>
      <c r="E84" s="8"/>
      <c r="F84" s="8"/>
      <c r="G84" s="8"/>
      <c r="H84" s="8"/>
      <c r="I84" s="9"/>
      <c r="J84" s="9"/>
      <c r="K84" s="9"/>
      <c r="L84" s="9"/>
      <c r="M84" s="9"/>
      <c r="N84" s="9"/>
      <c r="P84" s="36"/>
    </row>
    <row r="85" spans="2:16" s="8" customFormat="1" ht="12" x14ac:dyDescent="0.2">
      <c r="B85" s="7"/>
      <c r="C85" s="7"/>
      <c r="D85" s="10"/>
      <c r="I85" s="9"/>
      <c r="J85" s="9"/>
      <c r="K85" s="9"/>
      <c r="L85" s="9"/>
      <c r="M85" s="9"/>
      <c r="N85" s="9"/>
      <c r="O85" s="7"/>
      <c r="P85" s="36"/>
    </row>
    <row r="86" spans="2:16" s="8" customFormat="1" ht="12" x14ac:dyDescent="0.2">
      <c r="B86" s="7"/>
      <c r="C86" s="7"/>
      <c r="D86" s="37"/>
      <c r="I86" s="9"/>
      <c r="J86" s="9"/>
      <c r="K86" s="9"/>
      <c r="L86" s="9"/>
      <c r="M86" s="9"/>
      <c r="N86" s="9"/>
      <c r="O86" s="7"/>
      <c r="P86" s="36"/>
    </row>
    <row r="87" spans="2:16" s="7" customFormat="1" ht="12" x14ac:dyDescent="0.2">
      <c r="D87" s="10"/>
      <c r="E87" s="8"/>
      <c r="F87" s="8"/>
      <c r="G87" s="8"/>
      <c r="H87" s="8"/>
      <c r="I87" s="9"/>
      <c r="J87" s="9"/>
      <c r="K87" s="9"/>
      <c r="L87" s="9"/>
      <c r="M87" s="9"/>
      <c r="N87" s="9"/>
      <c r="P87" s="36"/>
    </row>
    <row r="88" spans="2:16" s="7" customFormat="1" ht="12" x14ac:dyDescent="0.2">
      <c r="D88" s="10"/>
      <c r="E88" s="8"/>
      <c r="F88" s="8"/>
      <c r="G88" s="8"/>
      <c r="H88" s="8"/>
      <c r="I88" s="9"/>
      <c r="J88" s="9"/>
      <c r="K88" s="9"/>
      <c r="L88" s="9"/>
      <c r="M88" s="9"/>
      <c r="N88" s="9"/>
      <c r="P88" s="36"/>
    </row>
    <row r="89" spans="2:16" s="8" customFormat="1" ht="12" x14ac:dyDescent="0.2">
      <c r="B89" s="7"/>
      <c r="C89" s="7"/>
      <c r="D89" s="11"/>
      <c r="I89" s="9"/>
      <c r="J89" s="9"/>
      <c r="K89" s="9"/>
      <c r="L89" s="9"/>
      <c r="M89" s="9"/>
      <c r="N89" s="9"/>
      <c r="O89" s="7"/>
      <c r="P89" s="36"/>
    </row>
    <row r="90" spans="2:16" s="3" customFormat="1" x14ac:dyDescent="0.2">
      <c r="B90"/>
      <c r="C90"/>
      <c r="D90" s="4"/>
      <c r="I90" s="2"/>
      <c r="J90" s="2"/>
      <c r="K90" s="2"/>
      <c r="L90" s="2"/>
      <c r="M90" s="2"/>
      <c r="N90" s="2"/>
      <c r="O90"/>
      <c r="P90" s="19"/>
    </row>
  </sheetData>
  <sheetProtection algorithmName="SHA-512" hashValue="C2O+bFzjEuMkh7T6GJwi7a4vcX0DeNkGyIntR4XstrW+jMrucenWw2lJw1HYhHLNAYth6dCLmsjGwLA9ox1xRg==" saltValue="uwjDyaJRt94vh5w6aBj0JA==" spinCount="100000" sheet="1" objects="1" scenarios="1" selectLockedCells="1"/>
  <mergeCells count="25">
    <mergeCell ref="W10:AC10"/>
    <mergeCell ref="S10:U10"/>
    <mergeCell ref="M41:Q41"/>
    <mergeCell ref="B41:D41"/>
    <mergeCell ref="E41:G41"/>
    <mergeCell ref="M31:Q31"/>
    <mergeCell ref="M35:Q35"/>
    <mergeCell ref="M39:Q39"/>
    <mergeCell ref="B31:C31"/>
    <mergeCell ref="F37:G37"/>
    <mergeCell ref="H37:I37"/>
    <mergeCell ref="I9:P9"/>
    <mergeCell ref="M29:Q29"/>
    <mergeCell ref="E11:F11"/>
    <mergeCell ref="B29:L29"/>
    <mergeCell ref="I10:J10"/>
    <mergeCell ref="K10:M10"/>
    <mergeCell ref="B9:C9"/>
    <mergeCell ref="D9:H9"/>
    <mergeCell ref="B1:Q1"/>
    <mergeCell ref="E3:G3"/>
    <mergeCell ref="K3:Q3"/>
    <mergeCell ref="B7:I7"/>
    <mergeCell ref="B5:I5"/>
    <mergeCell ref="B3:D3"/>
  </mergeCells>
  <conditionalFormatting sqref="H12:H25">
    <cfRule type="cellIs" dxfId="18" priority="10" operator="greaterThan">
      <formula>0</formula>
    </cfRule>
  </conditionalFormatting>
  <conditionalFormatting sqref="H12:H25">
    <cfRule type="cellIs" dxfId="17" priority="9" operator="greaterThan">
      <formula>0</formula>
    </cfRule>
  </conditionalFormatting>
  <conditionalFormatting sqref="N12:N25">
    <cfRule type="cellIs" dxfId="12" priority="2" operator="greaterThan">
      <formula>0</formula>
    </cfRule>
  </conditionalFormatting>
  <conditionalFormatting sqref="N12:N25">
    <cfRule type="cellIs" dxfId="11" priority="1" operator="greaterThan">
      <formula>0</formula>
    </cfRule>
  </conditionalFormatting>
  <dataValidations count="3">
    <dataValidation type="list" allowBlank="1" showInputMessage="1" showErrorMessage="1" sqref="H6">
      <formula1>Liste_DMII</formula1>
    </dataValidation>
    <dataValidation type="list" allowBlank="1" showInputMessage="1" showErrorMessage="1" sqref="D89:D90">
      <formula1>$D$88:$D$89</formula1>
    </dataValidation>
    <dataValidation type="list" allowBlank="1" showInputMessage="1" showErrorMessage="1" sqref="J7 J5 K12:M25 I12:I25">
      <formula1>Liste26042016</formula1>
    </dataValidation>
  </dataValidations>
  <hyperlinks>
    <hyperlink ref="A9" location="Bearbeitungshinweise!A1" display="Bearbeitungshinweise"/>
  </hyperlinks>
  <pageMargins left="0.78740157480314965" right="0.14000000000000001" top="1.3385826771653544" bottom="0.35433070866141736" header="0.26" footer="0.23622047244094491"/>
  <pageSetup paperSize="9" scale="74" fitToHeight="0" orientation="portrait" r:id="rId1"/>
  <headerFooter alignWithMargins="0">
    <oddHeader>&amp;C&amp;G</oddHeader>
  </headerFooter>
  <ignoredErrors>
    <ignoredError sqref="J37" evalError="1"/>
  </ignoredError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1"/>
  <sheetViews>
    <sheetView showGridLines="0" zoomScale="85" zoomScaleNormal="85" zoomScaleSheetLayoutView="90" workbookViewId="0"/>
  </sheetViews>
  <sheetFormatPr baseColWidth="10" defaultRowHeight="12.75" x14ac:dyDescent="0.2"/>
  <cols>
    <col min="1" max="1" width="37.42578125" customWidth="1"/>
    <col min="2" max="2" width="13.28515625" customWidth="1"/>
    <col min="3" max="3" width="13.85546875" customWidth="1"/>
    <col min="4" max="4" width="8.85546875" style="1" customWidth="1"/>
    <col min="5" max="6" width="6.85546875" style="3" customWidth="1"/>
    <col min="7" max="7" width="7.140625" style="3" customWidth="1"/>
    <col min="8" max="8" width="6.85546875" style="3" customWidth="1"/>
    <col min="9" max="9" width="4.7109375" style="2" customWidth="1"/>
    <col min="10" max="10" width="13.42578125" style="2" customWidth="1"/>
    <col min="11" max="14" width="5.7109375" style="2" customWidth="1"/>
    <col min="15" max="15" width="7" customWidth="1"/>
    <col min="16" max="16" width="7" style="19" customWidth="1"/>
    <col min="17" max="17" width="8.28515625" customWidth="1"/>
    <col min="18" max="18" width="7.140625" customWidth="1"/>
    <col min="19" max="22" width="11.42578125" hidden="1" customWidth="1"/>
    <col min="23" max="23" width="7.7109375" hidden="1" customWidth="1"/>
    <col min="24" max="24" width="11.42578125" hidden="1" customWidth="1"/>
    <col min="25" max="25" width="8.140625" hidden="1" customWidth="1"/>
    <col min="26" max="30" width="11.42578125" hidden="1" customWidth="1"/>
  </cols>
  <sheetData>
    <row r="1" spans="1:29" ht="23.25" customHeight="1" x14ac:dyDescent="0.2">
      <c r="A1" s="124"/>
      <c r="B1" s="129" t="s">
        <v>65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1"/>
    </row>
    <row r="2" spans="1:29" ht="4.5" customHeight="1" x14ac:dyDescent="0.2">
      <c r="B2" s="88"/>
      <c r="C2" s="89"/>
      <c r="D2" s="89"/>
      <c r="E2" s="89"/>
      <c r="F2" s="89"/>
      <c r="G2" s="13"/>
      <c r="H2" s="13"/>
      <c r="I2" s="13"/>
      <c r="J2" s="13"/>
      <c r="K2" s="13"/>
      <c r="L2" s="13"/>
      <c r="M2" s="13"/>
      <c r="N2" s="13"/>
      <c r="O2" s="13"/>
      <c r="P2" s="90"/>
      <c r="Q2" s="91"/>
    </row>
    <row r="3" spans="1:29" ht="20.100000000000001" customHeight="1" x14ac:dyDescent="0.2">
      <c r="A3" s="42"/>
      <c r="B3" s="178" t="s">
        <v>50</v>
      </c>
      <c r="C3" s="140"/>
      <c r="D3" s="138"/>
      <c r="E3" s="179" t="s">
        <v>37</v>
      </c>
      <c r="F3" s="180"/>
      <c r="G3" s="181"/>
      <c r="H3" s="92"/>
      <c r="I3" s="75"/>
      <c r="J3" s="74" t="s">
        <v>20</v>
      </c>
      <c r="K3" s="182"/>
      <c r="L3" s="183"/>
      <c r="M3" s="183"/>
      <c r="N3" s="183"/>
      <c r="O3" s="183"/>
      <c r="P3" s="183"/>
      <c r="Q3" s="184"/>
    </row>
    <row r="4" spans="1:29" ht="8.25" customHeight="1" x14ac:dyDescent="0.2">
      <c r="B4" s="112"/>
      <c r="C4" s="16"/>
      <c r="D4" s="16"/>
      <c r="E4" s="16"/>
      <c r="F4" s="16"/>
      <c r="G4" s="18"/>
      <c r="H4" s="13"/>
      <c r="I4" s="13"/>
      <c r="J4" s="16"/>
      <c r="K4" s="16"/>
      <c r="L4" s="13"/>
      <c r="M4" s="13"/>
      <c r="N4" s="13"/>
      <c r="O4" s="13"/>
      <c r="P4" s="90"/>
      <c r="Q4" s="91"/>
    </row>
    <row r="5" spans="1:29" ht="20.100000000000001" customHeight="1" x14ac:dyDescent="0.2">
      <c r="B5" s="138" t="s">
        <v>19</v>
      </c>
      <c r="C5" s="139"/>
      <c r="D5" s="139"/>
      <c r="E5" s="139"/>
      <c r="F5" s="139"/>
      <c r="G5" s="139"/>
      <c r="H5" s="139"/>
      <c r="I5" s="139"/>
      <c r="J5" s="111" t="s">
        <v>12</v>
      </c>
      <c r="K5" s="16"/>
      <c r="L5" s="27"/>
      <c r="M5" s="27"/>
      <c r="N5" s="27"/>
      <c r="O5" s="13"/>
      <c r="P5" s="90"/>
      <c r="Q5" s="91"/>
    </row>
    <row r="6" spans="1:29" ht="8.25" customHeight="1" x14ac:dyDescent="0.2">
      <c r="B6" s="44"/>
      <c r="C6" s="17"/>
      <c r="D6" s="17"/>
      <c r="E6" s="17"/>
      <c r="F6" s="17"/>
      <c r="G6" s="17"/>
      <c r="H6" s="93"/>
      <c r="I6" s="93"/>
      <c r="J6" s="16"/>
      <c r="K6" s="16"/>
      <c r="L6" s="27"/>
      <c r="M6" s="27"/>
      <c r="N6" s="27"/>
      <c r="O6" s="13"/>
      <c r="P6" s="90"/>
      <c r="Q6" s="91"/>
    </row>
    <row r="7" spans="1:29" ht="19.5" customHeight="1" x14ac:dyDescent="0.2">
      <c r="B7" s="138" t="s">
        <v>48</v>
      </c>
      <c r="C7" s="139"/>
      <c r="D7" s="139"/>
      <c r="E7" s="139"/>
      <c r="F7" s="139"/>
      <c r="G7" s="139"/>
      <c r="H7" s="139"/>
      <c r="I7" s="139"/>
      <c r="J7" s="111" t="s">
        <v>13</v>
      </c>
      <c r="K7" s="16"/>
      <c r="L7" s="27"/>
      <c r="M7" s="27"/>
      <c r="N7" s="27"/>
      <c r="O7" s="13"/>
      <c r="P7" s="90"/>
      <c r="Q7" s="91"/>
    </row>
    <row r="8" spans="1:29" ht="9" customHeight="1" thickBot="1" x14ac:dyDescent="0.25">
      <c r="B8" s="94"/>
      <c r="C8" s="13"/>
      <c r="D8" s="95"/>
      <c r="E8" s="92"/>
      <c r="F8" s="92"/>
      <c r="G8" s="92"/>
      <c r="H8" s="92"/>
      <c r="I8" s="96"/>
      <c r="J8" s="96"/>
      <c r="K8" s="96"/>
      <c r="L8" s="96"/>
      <c r="M8" s="96"/>
      <c r="N8" s="96"/>
      <c r="O8" s="13"/>
      <c r="P8" s="90"/>
      <c r="Q8" s="91"/>
    </row>
    <row r="9" spans="1:29" s="5" customFormat="1" ht="33.75" customHeight="1" thickTop="1" thickBot="1" x14ac:dyDescent="0.25">
      <c r="A9" s="102" t="s">
        <v>47</v>
      </c>
      <c r="B9" s="149" t="s">
        <v>32</v>
      </c>
      <c r="C9" s="150"/>
      <c r="D9" s="141" t="s">
        <v>10</v>
      </c>
      <c r="E9" s="142"/>
      <c r="F9" s="142"/>
      <c r="G9" s="142"/>
      <c r="H9" s="150"/>
      <c r="I9" s="141" t="s">
        <v>11</v>
      </c>
      <c r="J9" s="142"/>
      <c r="K9" s="142"/>
      <c r="L9" s="142"/>
      <c r="M9" s="142"/>
      <c r="N9" s="142"/>
      <c r="O9" s="142"/>
      <c r="P9" s="142"/>
      <c r="Q9" s="81" t="s">
        <v>41</v>
      </c>
    </row>
    <row r="10" spans="1:29" s="29" customFormat="1" ht="86.25" customHeight="1" thickTop="1" thickBot="1" x14ac:dyDescent="0.25">
      <c r="B10" s="225" t="s">
        <v>21</v>
      </c>
      <c r="C10" s="226" t="s">
        <v>0</v>
      </c>
      <c r="D10" s="238" t="s">
        <v>5</v>
      </c>
      <c r="E10" s="222" t="s">
        <v>9</v>
      </c>
      <c r="F10" s="222" t="s">
        <v>6</v>
      </c>
      <c r="G10" s="223" t="s">
        <v>7</v>
      </c>
      <c r="H10" s="224" t="s">
        <v>31</v>
      </c>
      <c r="I10" s="244" t="s">
        <v>11</v>
      </c>
      <c r="J10" s="245"/>
      <c r="K10" s="245" t="s">
        <v>23</v>
      </c>
      <c r="L10" s="245"/>
      <c r="M10" s="245"/>
      <c r="N10" s="246" t="s">
        <v>43</v>
      </c>
      <c r="O10" s="247" t="s">
        <v>33</v>
      </c>
      <c r="P10" s="248" t="s">
        <v>34</v>
      </c>
      <c r="Q10" s="239" t="s">
        <v>17</v>
      </c>
      <c r="S10" s="186" t="s">
        <v>69</v>
      </c>
      <c r="T10" s="187"/>
      <c r="U10" s="188"/>
      <c r="V10" s="128"/>
      <c r="W10" s="186" t="s">
        <v>67</v>
      </c>
      <c r="X10" s="187"/>
      <c r="Y10" s="187"/>
      <c r="Z10" s="187"/>
      <c r="AA10" s="187"/>
      <c r="AB10" s="187"/>
      <c r="AC10" s="188"/>
    </row>
    <row r="11" spans="1:29" s="5" customFormat="1" ht="60" customHeight="1" thickBot="1" x14ac:dyDescent="0.25">
      <c r="B11" s="220" t="s">
        <v>22</v>
      </c>
      <c r="C11" s="227" t="s">
        <v>18</v>
      </c>
      <c r="D11" s="252" t="s">
        <v>8</v>
      </c>
      <c r="E11" s="253" t="s">
        <v>14</v>
      </c>
      <c r="F11" s="253"/>
      <c r="G11" s="254" t="s">
        <v>15</v>
      </c>
      <c r="H11" s="255" t="s">
        <v>3</v>
      </c>
      <c r="I11" s="256"/>
      <c r="J11" s="257" t="s">
        <v>27</v>
      </c>
      <c r="K11" s="258" t="s">
        <v>57</v>
      </c>
      <c r="L11" s="258" t="s">
        <v>28</v>
      </c>
      <c r="M11" s="258" t="s">
        <v>25</v>
      </c>
      <c r="N11" s="257" t="s">
        <v>3</v>
      </c>
      <c r="O11" s="254" t="s">
        <v>3</v>
      </c>
      <c r="P11" s="259" t="s">
        <v>3</v>
      </c>
      <c r="Q11" s="240" t="s">
        <v>4</v>
      </c>
      <c r="S11" s="199" t="s">
        <v>68</v>
      </c>
      <c r="T11" s="199" t="s">
        <v>76</v>
      </c>
      <c r="U11" s="199" t="s">
        <v>74</v>
      </c>
      <c r="W11" s="190" t="s">
        <v>71</v>
      </c>
      <c r="X11" s="190" t="s">
        <v>72</v>
      </c>
      <c r="Y11" s="190" t="s">
        <v>73</v>
      </c>
      <c r="Z11" s="190" t="s">
        <v>39</v>
      </c>
      <c r="AA11" s="190" t="s">
        <v>40</v>
      </c>
      <c r="AB11" s="190" t="s">
        <v>38</v>
      </c>
      <c r="AC11" s="190" t="s">
        <v>75</v>
      </c>
    </row>
    <row r="12" spans="1:29" s="30" customFormat="1" ht="34.5" customHeight="1" x14ac:dyDescent="0.2">
      <c r="B12" s="103" t="s">
        <v>53</v>
      </c>
      <c r="C12" s="104" t="s">
        <v>54</v>
      </c>
      <c r="D12" s="106">
        <v>44331</v>
      </c>
      <c r="E12" s="107">
        <v>0.75</v>
      </c>
      <c r="F12" s="108">
        <v>1</v>
      </c>
      <c r="G12" s="20">
        <f>IF(S12=1,(F12-E12),"")</f>
        <v>0.25</v>
      </c>
      <c r="H12" s="185">
        <f>IF(S12=1,T12+U12,"")</f>
        <v>14</v>
      </c>
      <c r="I12" s="109" t="s">
        <v>12</v>
      </c>
      <c r="J12" s="107" t="s">
        <v>56</v>
      </c>
      <c r="K12" s="107"/>
      <c r="L12" s="107"/>
      <c r="M12" s="107"/>
      <c r="N12" s="196">
        <f>IF(ISNUMBER(H12),AC12,"")</f>
        <v>14</v>
      </c>
      <c r="O12" s="105">
        <v>100</v>
      </c>
      <c r="P12" s="260" t="str">
        <f>IF(AND($J$5="ja",I12="ja",$J$7="nein"),IF(O12="",20,""),"")</f>
        <v/>
      </c>
      <c r="Q12" s="117">
        <v>476</v>
      </c>
      <c r="S12" s="128">
        <f>IF(AND($E$3&lt;&gt;"",$J$5&lt;&gt;"",$J$7&lt;&gt;"",ISNUMBER(E12),ISNUMBER(F12)),1,0)</f>
        <v>1</v>
      </c>
      <c r="T12" s="128">
        <f>IF(OR(AND(G12&gt;TIME(8,0,0),E12&gt;TIME(0,0,0),F12&lt;TIME(23,59,59)),AND(E12&lt;TIME(0,0,1),F12&lt;TIME(23,59,59),E12&lt;&gt;"",F12&lt;&gt;""),AND(E12&gt;TIME(0,0,0),F12&gt;TIME(23,59,59))),data_fill!$D$2,0)</f>
        <v>14</v>
      </c>
      <c r="U12" s="128">
        <f>IF(G12&gt;TIME(23,59,59),data_fill!$D$3,0)</f>
        <v>0</v>
      </c>
      <c r="W12" s="30">
        <f>IF(K12="ja",28*0.2,0)</f>
        <v>0</v>
      </c>
      <c r="X12" s="30">
        <f>IF(L12="ja",28*0.4,0)</f>
        <v>0</v>
      </c>
      <c r="Y12" s="30">
        <f>IF(M12="ja",28*0.4,0)</f>
        <v>0</v>
      </c>
      <c r="Z12" s="30">
        <f>SUM(W12:Y12)</f>
        <v>0</v>
      </c>
      <c r="AA12" s="76">
        <f>IF(ISNUMBER(H12),H12,0)</f>
        <v>14</v>
      </c>
      <c r="AB12" s="76">
        <f>AA12-Z12</f>
        <v>14</v>
      </c>
      <c r="AC12" s="76">
        <f>IF(AB12&lt;0,0,AB12)</f>
        <v>14</v>
      </c>
    </row>
    <row r="13" spans="1:29" s="30" customFormat="1" ht="34.5" customHeight="1" x14ac:dyDescent="0.2">
      <c r="B13" s="103" t="s">
        <v>53</v>
      </c>
      <c r="C13" s="104" t="s">
        <v>54</v>
      </c>
      <c r="D13" s="106">
        <v>44332</v>
      </c>
      <c r="E13" s="107">
        <v>0</v>
      </c>
      <c r="F13" s="108">
        <v>1</v>
      </c>
      <c r="G13" s="217">
        <f t="shared" ref="G13:G23" si="0">IF(S13=1,(F13-E13),"")</f>
        <v>1</v>
      </c>
      <c r="H13" s="218">
        <f t="shared" ref="H13:H23" si="1">IF(S13=1,T13+U13,"")</f>
        <v>28</v>
      </c>
      <c r="I13" s="109" t="s">
        <v>12</v>
      </c>
      <c r="J13" s="107" t="s">
        <v>56</v>
      </c>
      <c r="K13" s="107" t="s">
        <v>12</v>
      </c>
      <c r="L13" s="107" t="s">
        <v>12</v>
      </c>
      <c r="M13" s="107"/>
      <c r="N13" s="198">
        <f t="shared" ref="N13:N23" si="2">IF(ISNUMBER(H13),AC13,"")</f>
        <v>11.2</v>
      </c>
      <c r="O13" s="105"/>
      <c r="P13" s="77">
        <f>IF(AND($J$5="ja",I13="ja",$J$7="nein"),IF(O13="",20,""),"")</f>
        <v>20</v>
      </c>
      <c r="Q13" s="118">
        <v>15</v>
      </c>
      <c r="S13" s="128">
        <f>IF(AND($E$3&lt;&gt;"",$J$5&lt;&gt;"",$J$7&lt;&gt;"",ISNUMBER(E13),ISNUMBER(F13)),1,0)</f>
        <v>1</v>
      </c>
      <c r="T13" s="128">
        <f>IF(OR(AND(G13&gt;TIME(8,0,0),E13&gt;TIME(0,0,0),F13&lt;TIME(23,59,59)),AND(E13&lt;TIME(0,0,1),F13&lt;TIME(23,59,59),E13&lt;&gt;"",F13&lt;&gt;""),AND(E13&gt;TIME(0,0,0),F13&gt;TIME(23,59,59))),data_fill!$D$2,0)</f>
        <v>0</v>
      </c>
      <c r="U13" s="128">
        <f>IF(G13&gt;TIME(23,59,59),data_fill!$D$3,0)</f>
        <v>28</v>
      </c>
      <c r="W13" s="30">
        <f>IF(K13="ja",28*0.2,0)</f>
        <v>5.6000000000000005</v>
      </c>
      <c r="X13" s="30">
        <f>IF(L13="ja",28*0.4,0)</f>
        <v>11.200000000000001</v>
      </c>
      <c r="Y13" s="30">
        <f>IF(M13="ja",28*0.4,0)</f>
        <v>0</v>
      </c>
      <c r="Z13" s="30">
        <f t="shared" ref="Z13:Z25" si="3">SUM(W13:Y13)</f>
        <v>16.8</v>
      </c>
      <c r="AA13" s="76">
        <f>IF(ISNUMBER(H13),H13,0)</f>
        <v>28</v>
      </c>
      <c r="AB13" s="76">
        <f t="shared" ref="AB13:AB25" si="4">AA13-Z13</f>
        <v>11.2</v>
      </c>
      <c r="AC13" s="76">
        <f t="shared" ref="AC13:AC25" si="5">IF(AB13&lt;0,0,AB13)</f>
        <v>11.2</v>
      </c>
    </row>
    <row r="14" spans="1:29" s="30" customFormat="1" ht="34.5" customHeight="1" x14ac:dyDescent="0.2">
      <c r="B14" s="103" t="s">
        <v>64</v>
      </c>
      <c r="C14" s="104" t="s">
        <v>54</v>
      </c>
      <c r="D14" s="106">
        <v>44333</v>
      </c>
      <c r="E14" s="107">
        <v>0</v>
      </c>
      <c r="F14" s="108">
        <v>0.75</v>
      </c>
      <c r="G14" s="217">
        <f t="shared" si="0"/>
        <v>0.75</v>
      </c>
      <c r="H14" s="218">
        <f t="shared" si="1"/>
        <v>14</v>
      </c>
      <c r="I14" s="109"/>
      <c r="J14" s="107"/>
      <c r="K14" s="107"/>
      <c r="L14" s="107"/>
      <c r="M14" s="107"/>
      <c r="N14" s="198">
        <f t="shared" si="2"/>
        <v>14</v>
      </c>
      <c r="O14" s="105"/>
      <c r="P14" s="77" t="str">
        <f t="shared" ref="P14:P23" si="6">IF(AND($J$5="ja",I14="ja",$J$7="nein"),IF(O14="",20,""),"")</f>
        <v/>
      </c>
      <c r="Q14" s="118">
        <v>476</v>
      </c>
      <c r="S14" s="128">
        <f>IF(AND($E$3&lt;&gt;"",$J$5&lt;&gt;"",$J$7&lt;&gt;"",ISNUMBER(E14),ISNUMBER(F14)),1,0)</f>
        <v>1</v>
      </c>
      <c r="T14" s="128">
        <f>IF(OR(AND(G14&gt;TIME(8,0,0),E14&gt;TIME(0,0,0),F14&lt;TIME(23,59,59)),AND(E14&lt;TIME(0,0,1),F14&lt;TIME(23,59,59),E14&lt;&gt;"",F14&lt;&gt;""),AND(E14&gt;TIME(0,0,0),F14&gt;TIME(23,59,59))),data_fill!$D$2,0)</f>
        <v>14</v>
      </c>
      <c r="U14" s="128">
        <f>IF(G14&gt;TIME(23,59,59),data_fill!$D$3,0)</f>
        <v>0</v>
      </c>
      <c r="W14" s="30">
        <f>IF(K14="ja",28*0.2,0)</f>
        <v>0</v>
      </c>
      <c r="X14" s="30">
        <f>IF(L14="ja",28*0.4,0)</f>
        <v>0</v>
      </c>
      <c r="Y14" s="30">
        <f>IF(M14="ja",28*0.4,0)</f>
        <v>0</v>
      </c>
      <c r="Z14" s="30">
        <f t="shared" si="3"/>
        <v>0</v>
      </c>
      <c r="AA14" s="76">
        <f>IF(ISNUMBER(H14),H14,0)</f>
        <v>14</v>
      </c>
      <c r="AB14" s="76">
        <f t="shared" si="4"/>
        <v>14</v>
      </c>
      <c r="AC14" s="76">
        <f t="shared" si="5"/>
        <v>14</v>
      </c>
    </row>
    <row r="15" spans="1:29" s="30" customFormat="1" ht="34.5" customHeight="1" x14ac:dyDescent="0.2">
      <c r="B15" s="103"/>
      <c r="C15" s="104"/>
      <c r="D15" s="106"/>
      <c r="E15" s="107"/>
      <c r="F15" s="108"/>
      <c r="G15" s="217" t="str">
        <f t="shared" si="0"/>
        <v/>
      </c>
      <c r="H15" s="218" t="str">
        <f t="shared" si="1"/>
        <v/>
      </c>
      <c r="I15" s="109"/>
      <c r="J15" s="107"/>
      <c r="K15" s="107"/>
      <c r="L15" s="107"/>
      <c r="M15" s="107"/>
      <c r="N15" s="198" t="str">
        <f t="shared" si="2"/>
        <v/>
      </c>
      <c r="O15" s="105"/>
      <c r="P15" s="84" t="str">
        <f t="shared" si="6"/>
        <v/>
      </c>
      <c r="Q15" s="118"/>
      <c r="S15" s="128">
        <f>IF(AND($E$3&lt;&gt;"",$J$5&lt;&gt;"",$J$7&lt;&gt;"",ISNUMBER(E15),ISNUMBER(F15)),1,0)</f>
        <v>0</v>
      </c>
      <c r="T15" s="128">
        <f>IF(OR(AND(G15&gt;TIME(8,0,0),E15&gt;TIME(0,0,0),F15&lt;TIME(23,59,59)),AND(E15&lt;TIME(0,0,1),F15&lt;TIME(23,59,59),E15&lt;&gt;"",F15&lt;&gt;""),AND(E15&gt;TIME(0,0,0),F15&gt;TIME(23,59,59))),data_fill!$D$2,0)</f>
        <v>0</v>
      </c>
      <c r="U15" s="128">
        <f>IF(G15&gt;TIME(23,59,59),data_fill!$D$3,0)</f>
        <v>28</v>
      </c>
      <c r="W15" s="30">
        <f>IF(K15="ja",28*0.2,0)</f>
        <v>0</v>
      </c>
      <c r="X15" s="30">
        <f>IF(L15="ja",28*0.4,0)</f>
        <v>0</v>
      </c>
      <c r="Y15" s="30">
        <f>IF(M15="ja",28*0.4,0)</f>
        <v>0</v>
      </c>
      <c r="Z15" s="30">
        <f t="shared" si="3"/>
        <v>0</v>
      </c>
      <c r="AA15" s="76">
        <f>IF(ISNUMBER(H15),H15,0)</f>
        <v>0</v>
      </c>
      <c r="AB15" s="76">
        <f t="shared" si="4"/>
        <v>0</v>
      </c>
      <c r="AC15" s="76">
        <f>IF(AB15&lt;0.1,0,AB15)</f>
        <v>0</v>
      </c>
    </row>
    <row r="16" spans="1:29" s="30" customFormat="1" ht="34.5" customHeight="1" x14ac:dyDescent="0.2">
      <c r="B16" s="103" t="s">
        <v>55</v>
      </c>
      <c r="C16" s="104" t="s">
        <v>61</v>
      </c>
      <c r="D16" s="106">
        <v>44336</v>
      </c>
      <c r="E16" s="107">
        <v>0.33333333333333331</v>
      </c>
      <c r="F16" s="108">
        <v>0.78472222222222221</v>
      </c>
      <c r="G16" s="217">
        <f t="shared" si="0"/>
        <v>0.4513888888888889</v>
      </c>
      <c r="H16" s="218">
        <f t="shared" si="1"/>
        <v>14</v>
      </c>
      <c r="I16" s="109"/>
      <c r="J16" s="107"/>
      <c r="K16" s="107"/>
      <c r="L16" s="107" t="s">
        <v>12</v>
      </c>
      <c r="M16" s="107"/>
      <c r="N16" s="198">
        <f t="shared" si="2"/>
        <v>2.7999999999999989</v>
      </c>
      <c r="O16" s="105"/>
      <c r="P16" s="84" t="str">
        <f t="shared" si="6"/>
        <v/>
      </c>
      <c r="Q16" s="118">
        <v>244</v>
      </c>
      <c r="S16" s="128">
        <f>IF(AND($E$3&lt;&gt;"",$J$5&lt;&gt;"",$J$7&lt;&gt;"",ISNUMBER(E16),ISNUMBER(F16)),1,0)</f>
        <v>1</v>
      </c>
      <c r="T16" s="128">
        <f>IF(OR(AND(G16&gt;TIME(8,0,0),E16&gt;TIME(0,0,0),F16&lt;TIME(23,59,59)),AND(E16&lt;TIME(0,0,1),F16&lt;TIME(23,59,59),E16&lt;&gt;"",F16&lt;&gt;""),AND(E16&gt;TIME(0,0,0),F16&gt;TIME(23,59,59))),data_fill!$D$2,0)</f>
        <v>14</v>
      </c>
      <c r="U16" s="128">
        <f>IF(G16&gt;TIME(23,59,59),data_fill!$D$3,0)</f>
        <v>0</v>
      </c>
      <c r="W16" s="30">
        <f>IF(K16="ja",28*0.2,0)</f>
        <v>0</v>
      </c>
      <c r="X16" s="30">
        <f>IF(L16="ja",28*0.4,0)</f>
        <v>11.200000000000001</v>
      </c>
      <c r="Y16" s="30">
        <f>IF(M16="ja",28*0.4,0)</f>
        <v>0</v>
      </c>
      <c r="Z16" s="30">
        <f t="shared" si="3"/>
        <v>11.200000000000001</v>
      </c>
      <c r="AA16" s="76">
        <f>IF(ISNUMBER(H16),H16,0)</f>
        <v>14</v>
      </c>
      <c r="AB16" s="76">
        <f t="shared" si="4"/>
        <v>2.7999999999999989</v>
      </c>
      <c r="AC16" s="76">
        <f t="shared" si="5"/>
        <v>2.7999999999999989</v>
      </c>
    </row>
    <row r="17" spans="2:29" s="30" customFormat="1" ht="34.5" customHeight="1" x14ac:dyDescent="0.2">
      <c r="B17" s="103"/>
      <c r="C17" s="104"/>
      <c r="D17" s="106"/>
      <c r="E17" s="107"/>
      <c r="F17" s="108"/>
      <c r="G17" s="217" t="str">
        <f t="shared" si="0"/>
        <v/>
      </c>
      <c r="H17" s="218" t="str">
        <f t="shared" si="1"/>
        <v/>
      </c>
      <c r="I17" s="109"/>
      <c r="J17" s="107"/>
      <c r="K17" s="107"/>
      <c r="L17" s="107"/>
      <c r="M17" s="107"/>
      <c r="N17" s="198" t="str">
        <f t="shared" si="2"/>
        <v/>
      </c>
      <c r="O17" s="105"/>
      <c r="P17" s="84" t="str">
        <f t="shared" si="6"/>
        <v/>
      </c>
      <c r="Q17" s="118"/>
      <c r="S17" s="128">
        <f>IF(AND($E$3&lt;&gt;"",$J$5&lt;&gt;"",$J$7&lt;&gt;"",ISNUMBER(E17),ISNUMBER(F17)),1,0)</f>
        <v>0</v>
      </c>
      <c r="T17" s="128">
        <f>IF(OR(AND(G17&gt;TIME(8,0,0),E17&gt;TIME(0,0,0),F17&lt;TIME(23,59,59)),AND(E17&lt;TIME(0,0,1),F17&lt;TIME(23,59,59),E17&lt;&gt;"",F17&lt;&gt;""),AND(E17&gt;TIME(0,0,0),F17&gt;TIME(23,59,59))),data_fill!$D$2,0)</f>
        <v>0</v>
      </c>
      <c r="U17" s="128">
        <f>IF(G17&gt;TIME(23,59,59),data_fill!$D$3,0)</f>
        <v>28</v>
      </c>
      <c r="W17" s="30">
        <f>IF(K17="ja",28*0.2,0)</f>
        <v>0</v>
      </c>
      <c r="X17" s="30">
        <f>IF(L17="ja",28*0.4,0)</f>
        <v>0</v>
      </c>
      <c r="Y17" s="30">
        <f>IF(M17="ja",28*0.4,0)</f>
        <v>0</v>
      </c>
      <c r="Z17" s="30">
        <f t="shared" si="3"/>
        <v>0</v>
      </c>
      <c r="AA17" s="76">
        <f>IF(ISNUMBER(H17),H17,0)</f>
        <v>0</v>
      </c>
      <c r="AB17" s="76">
        <f t="shared" si="4"/>
        <v>0</v>
      </c>
      <c r="AC17" s="76">
        <f t="shared" si="5"/>
        <v>0</v>
      </c>
    </row>
    <row r="18" spans="2:29" s="30" customFormat="1" ht="34.5" customHeight="1" x14ac:dyDescent="0.2">
      <c r="B18" s="103" t="s">
        <v>60</v>
      </c>
      <c r="C18" s="104" t="s">
        <v>61</v>
      </c>
      <c r="D18" s="106">
        <v>44345</v>
      </c>
      <c r="E18" s="107">
        <v>0.33333333333333331</v>
      </c>
      <c r="F18" s="108">
        <v>0.64583333333333337</v>
      </c>
      <c r="G18" s="217">
        <f t="shared" si="0"/>
        <v>0.31250000000000006</v>
      </c>
      <c r="H18" s="218">
        <f t="shared" si="1"/>
        <v>0</v>
      </c>
      <c r="I18" s="109"/>
      <c r="J18" s="107"/>
      <c r="K18" s="107"/>
      <c r="L18" s="107"/>
      <c r="M18" s="107"/>
      <c r="N18" s="198">
        <f t="shared" si="2"/>
        <v>0</v>
      </c>
      <c r="O18" s="105"/>
      <c r="P18" s="84" t="str">
        <f t="shared" si="6"/>
        <v/>
      </c>
      <c r="Q18" s="118">
        <v>224</v>
      </c>
      <c r="S18" s="128">
        <f>IF(AND($E$3&lt;&gt;"",$J$5&lt;&gt;"",$J$7&lt;&gt;"",ISNUMBER(E18),ISNUMBER(F18)),1,0)</f>
        <v>1</v>
      </c>
      <c r="T18" s="128">
        <f>IF(OR(AND(G18&gt;TIME(8,0,0),E18&gt;TIME(0,0,0),F18&lt;TIME(23,59,59)),AND(E18&lt;TIME(0,0,1),F18&lt;TIME(23,59,59),E18&lt;&gt;"",F18&lt;&gt;""),AND(E18&gt;TIME(0,0,0),F18&gt;TIME(23,59,59))),data_fill!$D$2,0)</f>
        <v>0</v>
      </c>
      <c r="U18" s="128">
        <f>IF(G18&gt;TIME(23,59,59),data_fill!$D$3,0)</f>
        <v>0</v>
      </c>
      <c r="W18" s="30">
        <f>IF(K18="ja",28*0.2,0)</f>
        <v>0</v>
      </c>
      <c r="X18" s="30">
        <f>IF(L18="ja",28*0.4,0)</f>
        <v>0</v>
      </c>
      <c r="Y18" s="30">
        <f>IF(M18="ja",28*0.4,0)</f>
        <v>0</v>
      </c>
      <c r="Z18" s="30">
        <f t="shared" si="3"/>
        <v>0</v>
      </c>
      <c r="AA18" s="76">
        <f>IF(ISNUMBER(H18),H18,0)</f>
        <v>0</v>
      </c>
      <c r="AB18" s="76">
        <f t="shared" si="4"/>
        <v>0</v>
      </c>
      <c r="AC18" s="76">
        <f t="shared" si="5"/>
        <v>0</v>
      </c>
    </row>
    <row r="19" spans="2:29" s="30" customFormat="1" ht="34.5" customHeight="1" x14ac:dyDescent="0.2">
      <c r="B19" s="103"/>
      <c r="C19" s="104"/>
      <c r="D19" s="106"/>
      <c r="E19" s="107"/>
      <c r="F19" s="108"/>
      <c r="G19" s="217" t="str">
        <f t="shared" si="0"/>
        <v/>
      </c>
      <c r="H19" s="218" t="str">
        <f t="shared" si="1"/>
        <v/>
      </c>
      <c r="I19" s="109"/>
      <c r="J19" s="107"/>
      <c r="K19" s="107"/>
      <c r="L19" s="107"/>
      <c r="M19" s="107"/>
      <c r="N19" s="198" t="str">
        <f t="shared" si="2"/>
        <v/>
      </c>
      <c r="O19" s="105"/>
      <c r="P19" s="84" t="str">
        <f t="shared" si="6"/>
        <v/>
      </c>
      <c r="Q19" s="118"/>
      <c r="S19" s="128">
        <f>IF(AND($E$3&lt;&gt;"",$J$5&lt;&gt;"",$J$7&lt;&gt;"",ISNUMBER(E19),ISNUMBER(F19)),1,0)</f>
        <v>0</v>
      </c>
      <c r="T19" s="128">
        <f>IF(OR(AND(G19&gt;TIME(8,0,0),E19&gt;TIME(0,0,0),F19&lt;TIME(23,59,59)),AND(E19&lt;TIME(0,0,1),F19&lt;TIME(23,59,59),E19&lt;&gt;"",F19&lt;&gt;""),AND(E19&gt;TIME(0,0,0),F19&gt;TIME(23,59,59))),data_fill!$D$2,0)</f>
        <v>0</v>
      </c>
      <c r="U19" s="128">
        <f>IF(G19&gt;TIME(23,59,59),data_fill!$D$3,0)</f>
        <v>28</v>
      </c>
      <c r="W19" s="30">
        <f>IF(K19="ja",28*0.2,0)</f>
        <v>0</v>
      </c>
      <c r="X19" s="30">
        <f>IF(L19="ja",28*0.4,0)</f>
        <v>0</v>
      </c>
      <c r="Y19" s="30">
        <f>IF(M19="ja",28*0.4,0)</f>
        <v>0</v>
      </c>
      <c r="Z19" s="30">
        <f t="shared" si="3"/>
        <v>0</v>
      </c>
      <c r="AA19" s="76">
        <f>IF(ISNUMBER(H19),H19,0)</f>
        <v>0</v>
      </c>
      <c r="AB19" s="76">
        <f t="shared" si="4"/>
        <v>0</v>
      </c>
      <c r="AC19" s="76">
        <f t="shared" si="5"/>
        <v>0</v>
      </c>
    </row>
    <row r="20" spans="2:29" s="30" customFormat="1" ht="34.5" customHeight="1" x14ac:dyDescent="0.2">
      <c r="B20" s="103"/>
      <c r="C20" s="104"/>
      <c r="D20" s="106"/>
      <c r="E20" s="107"/>
      <c r="F20" s="108"/>
      <c r="G20" s="217" t="str">
        <f t="shared" si="0"/>
        <v/>
      </c>
      <c r="H20" s="218" t="str">
        <f t="shared" si="1"/>
        <v/>
      </c>
      <c r="I20" s="109"/>
      <c r="J20" s="107"/>
      <c r="K20" s="107"/>
      <c r="L20" s="107"/>
      <c r="M20" s="107"/>
      <c r="N20" s="198" t="str">
        <f t="shared" si="2"/>
        <v/>
      </c>
      <c r="O20" s="105"/>
      <c r="P20" s="84" t="str">
        <f t="shared" si="6"/>
        <v/>
      </c>
      <c r="Q20" s="118"/>
      <c r="S20" s="128">
        <f>IF(AND($E$3&lt;&gt;"",$J$5&lt;&gt;"",$J$7&lt;&gt;"",ISNUMBER(E20),ISNUMBER(F20)),1,0)</f>
        <v>0</v>
      </c>
      <c r="T20" s="128">
        <f>IF(OR(AND(G20&gt;TIME(8,0,0),E20&gt;TIME(0,0,0),F20&lt;TIME(23,59,59)),AND(E20&lt;TIME(0,0,1),F20&lt;TIME(23,59,59),E20&lt;&gt;"",F20&lt;&gt;""),AND(E20&gt;TIME(0,0,0),F20&gt;TIME(23,59,59))),data_fill!$D$2,0)</f>
        <v>0</v>
      </c>
      <c r="U20" s="128">
        <f>IF(G20&gt;TIME(23,59,59),data_fill!$D$3,0)</f>
        <v>28</v>
      </c>
      <c r="W20" s="30">
        <f>IF(K20="ja",28*0.2,0)</f>
        <v>0</v>
      </c>
      <c r="X20" s="30">
        <f>IF(L20="ja",28*0.4,0)</f>
        <v>0</v>
      </c>
      <c r="Y20" s="30">
        <f>IF(M20="ja",28*0.4,0)</f>
        <v>0</v>
      </c>
      <c r="Z20" s="30">
        <f t="shared" si="3"/>
        <v>0</v>
      </c>
      <c r="AA20" s="76">
        <f>IF(ISNUMBER(H20),H20,0)</f>
        <v>0</v>
      </c>
      <c r="AB20" s="76">
        <f t="shared" si="4"/>
        <v>0</v>
      </c>
      <c r="AC20" s="76">
        <f t="shared" si="5"/>
        <v>0</v>
      </c>
    </row>
    <row r="21" spans="2:29" s="30" customFormat="1" ht="34.5" customHeight="1" x14ac:dyDescent="0.2">
      <c r="B21" s="103"/>
      <c r="C21" s="104"/>
      <c r="D21" s="106"/>
      <c r="E21" s="107"/>
      <c r="F21" s="108"/>
      <c r="G21" s="217" t="str">
        <f t="shared" si="0"/>
        <v/>
      </c>
      <c r="H21" s="218" t="str">
        <f t="shared" si="1"/>
        <v/>
      </c>
      <c r="I21" s="109"/>
      <c r="J21" s="107"/>
      <c r="K21" s="107"/>
      <c r="L21" s="107"/>
      <c r="M21" s="107"/>
      <c r="N21" s="198" t="str">
        <f t="shared" si="2"/>
        <v/>
      </c>
      <c r="O21" s="105"/>
      <c r="P21" s="84" t="str">
        <f t="shared" si="6"/>
        <v/>
      </c>
      <c r="Q21" s="118"/>
      <c r="S21" s="128">
        <f>IF(AND($E$3&lt;&gt;"",$J$5&lt;&gt;"",$J$7&lt;&gt;"",ISNUMBER(E21),ISNUMBER(F21)),1,0)</f>
        <v>0</v>
      </c>
      <c r="T21" s="128">
        <f>IF(OR(AND(G21&gt;TIME(8,0,0),E21&gt;TIME(0,0,0),F21&lt;TIME(23,59,59)),AND(E21&lt;TIME(0,0,1),F21&lt;TIME(23,59,59),E21&lt;&gt;"",F21&lt;&gt;""),AND(E21&gt;TIME(0,0,0),F21&gt;TIME(23,59,59))),data_fill!$D$2,0)</f>
        <v>0</v>
      </c>
      <c r="U21" s="128">
        <f>IF(G21&gt;TIME(23,59,59),data_fill!$D$3,0)</f>
        <v>28</v>
      </c>
      <c r="W21" s="30">
        <f>IF(K21="ja",28*0.2,0)</f>
        <v>0</v>
      </c>
      <c r="X21" s="30">
        <f>IF(L21="ja",28*0.4,0)</f>
        <v>0</v>
      </c>
      <c r="Y21" s="30">
        <f>IF(M21="ja",28*0.4,0)</f>
        <v>0</v>
      </c>
      <c r="Z21" s="30">
        <f t="shared" si="3"/>
        <v>0</v>
      </c>
      <c r="AA21" s="76">
        <f>IF(ISNUMBER(H21),H21,0)</f>
        <v>0</v>
      </c>
      <c r="AB21" s="76">
        <f t="shared" si="4"/>
        <v>0</v>
      </c>
      <c r="AC21" s="76">
        <f t="shared" si="5"/>
        <v>0</v>
      </c>
    </row>
    <row r="22" spans="2:29" s="30" customFormat="1" ht="34.5" customHeight="1" x14ac:dyDescent="0.2">
      <c r="B22" s="103"/>
      <c r="C22" s="104"/>
      <c r="D22" s="106"/>
      <c r="E22" s="107"/>
      <c r="F22" s="108"/>
      <c r="G22" s="217" t="str">
        <f t="shared" si="0"/>
        <v/>
      </c>
      <c r="H22" s="218" t="str">
        <f t="shared" si="1"/>
        <v/>
      </c>
      <c r="I22" s="109"/>
      <c r="J22" s="107"/>
      <c r="K22" s="107"/>
      <c r="L22" s="107"/>
      <c r="M22" s="107"/>
      <c r="N22" s="198" t="str">
        <f t="shared" si="2"/>
        <v/>
      </c>
      <c r="O22" s="105"/>
      <c r="P22" s="84" t="str">
        <f t="shared" si="6"/>
        <v/>
      </c>
      <c r="Q22" s="118"/>
      <c r="S22" s="128">
        <f>IF(AND($E$3&lt;&gt;"",$J$5&lt;&gt;"",$J$7&lt;&gt;"",ISNUMBER(E22),ISNUMBER(F22)),1,0)</f>
        <v>0</v>
      </c>
      <c r="T22" s="128">
        <f>IF(OR(AND(G22&gt;TIME(8,0,0),E22&gt;TIME(0,0,0),F22&lt;TIME(23,59,59)),AND(E22&lt;TIME(0,0,1),F22&lt;TIME(23,59,59),E22&lt;&gt;"",F22&lt;&gt;""),AND(E22&gt;TIME(0,0,0),F22&gt;TIME(23,59,59))),data_fill!$D$2,0)</f>
        <v>0</v>
      </c>
      <c r="U22" s="128">
        <f>IF(G22&gt;TIME(23,59,59),data_fill!$D$3,0)</f>
        <v>28</v>
      </c>
      <c r="W22" s="30">
        <f>IF(K22="ja",28*0.2,0)</f>
        <v>0</v>
      </c>
      <c r="X22" s="30">
        <f>IF(L22="ja",28*0.4,0)</f>
        <v>0</v>
      </c>
      <c r="Y22" s="30">
        <f>IF(M22="ja",28*0.4,0)</f>
        <v>0</v>
      </c>
      <c r="Z22" s="30">
        <f t="shared" si="3"/>
        <v>0</v>
      </c>
      <c r="AA22" s="76">
        <f>IF(ISNUMBER(H22),H22,0)</f>
        <v>0</v>
      </c>
      <c r="AB22" s="76">
        <f t="shared" si="4"/>
        <v>0</v>
      </c>
      <c r="AC22" s="76">
        <f t="shared" si="5"/>
        <v>0</v>
      </c>
    </row>
    <row r="23" spans="2:29" s="30" customFormat="1" ht="34.5" customHeight="1" thickBot="1" x14ac:dyDescent="0.25">
      <c r="B23" s="108"/>
      <c r="C23" s="104"/>
      <c r="D23" s="106"/>
      <c r="E23" s="107"/>
      <c r="F23" s="108"/>
      <c r="G23" s="217" t="str">
        <f t="shared" si="0"/>
        <v/>
      </c>
      <c r="H23" s="218" t="str">
        <f t="shared" si="1"/>
        <v/>
      </c>
      <c r="I23" s="109"/>
      <c r="J23" s="107"/>
      <c r="K23" s="107"/>
      <c r="L23" s="107"/>
      <c r="M23" s="107"/>
      <c r="N23" s="198" t="str">
        <f t="shared" si="2"/>
        <v/>
      </c>
      <c r="O23" s="105"/>
      <c r="P23" s="84" t="str">
        <f t="shared" si="6"/>
        <v/>
      </c>
      <c r="Q23" s="118"/>
      <c r="S23" s="128">
        <f>IF(AND($E$3&lt;&gt;"",$J$5&lt;&gt;"",$J$7&lt;&gt;"",ISNUMBER(E23),ISNUMBER(F23)),1,0)</f>
        <v>0</v>
      </c>
      <c r="T23" s="128">
        <f>IF(OR(AND(G23&gt;TIME(8,0,0),E23&gt;TIME(0,0,0),F23&lt;TIME(23,59,59)),AND(E23&lt;TIME(0,0,1),F23&lt;TIME(23,59,59),E23&lt;&gt;"",F23&lt;&gt;""),AND(E23&gt;TIME(0,0,0),F23&gt;TIME(23,59,59))),data_fill!$D$2,0)</f>
        <v>0</v>
      </c>
      <c r="U23" s="128">
        <f>IF(G23&gt;TIME(23,59,59),data_fill!$D$3,0)</f>
        <v>28</v>
      </c>
      <c r="W23" s="30">
        <f>IF(K23="ja",28*0.2,0)</f>
        <v>0</v>
      </c>
      <c r="X23" s="30">
        <f>IF(L23="ja",28*0.4,0)</f>
        <v>0</v>
      </c>
      <c r="Y23" s="30">
        <f>IF(M23="ja",28*0.4,0)</f>
        <v>0</v>
      </c>
      <c r="Z23" s="30">
        <f t="shared" si="3"/>
        <v>0</v>
      </c>
      <c r="AA23" s="76">
        <f>IF(ISNUMBER(H23),H23,0)</f>
        <v>0</v>
      </c>
      <c r="AB23" s="76">
        <f t="shared" si="4"/>
        <v>0</v>
      </c>
      <c r="AC23" s="76">
        <f t="shared" si="5"/>
        <v>0</v>
      </c>
    </row>
    <row r="24" spans="2:29" s="31" customFormat="1" ht="17.45" customHeight="1" thickBot="1" x14ac:dyDescent="0.25">
      <c r="B24" s="62" t="s">
        <v>1</v>
      </c>
      <c r="C24" s="63"/>
      <c r="D24" s="63"/>
      <c r="E24" s="63"/>
      <c r="F24" s="63"/>
      <c r="G24" s="63"/>
      <c r="H24" s="64"/>
      <c r="I24" s="63"/>
      <c r="J24" s="63"/>
      <c r="K24" s="65"/>
      <c r="L24" s="65"/>
      <c r="M24" s="65"/>
      <c r="N24" s="82">
        <f>SUM(N12:N23)</f>
        <v>42</v>
      </c>
      <c r="O24" s="66">
        <f>SUM(O12:O23)</f>
        <v>100</v>
      </c>
      <c r="P24" s="66">
        <f>SUM(P12:P23)</f>
        <v>20</v>
      </c>
      <c r="Q24" s="67">
        <f>SUM(Q12:Q23)</f>
        <v>1435</v>
      </c>
      <c r="S24" s="251"/>
      <c r="T24" s="251"/>
      <c r="U24" s="251"/>
      <c r="V24" s="191"/>
      <c r="W24" s="191"/>
      <c r="X24" s="191"/>
      <c r="Y24" s="191"/>
      <c r="Z24" s="191"/>
      <c r="AA24" s="192"/>
      <c r="AB24" s="192"/>
      <c r="AC24" s="192"/>
    </row>
    <row r="25" spans="2:29" s="32" customFormat="1" ht="3.95" customHeight="1" x14ac:dyDescent="0.2">
      <c r="B25" s="97"/>
      <c r="C25" s="31"/>
      <c r="D25" s="93"/>
      <c r="E25" s="98"/>
      <c r="F25" s="98"/>
      <c r="G25" s="98"/>
      <c r="H25" s="98"/>
      <c r="I25" s="99"/>
      <c r="J25" s="99"/>
      <c r="K25" s="99"/>
      <c r="L25" s="99"/>
      <c r="M25" s="99"/>
      <c r="N25" s="99"/>
      <c r="O25" s="31"/>
      <c r="P25" s="100"/>
      <c r="Q25" s="101"/>
      <c r="S25" s="251"/>
      <c r="T25" s="251"/>
      <c r="U25" s="251"/>
      <c r="V25" s="191"/>
      <c r="W25" s="191"/>
      <c r="X25" s="191"/>
      <c r="Y25" s="191"/>
      <c r="Z25" s="191"/>
      <c r="AA25" s="192"/>
      <c r="AB25" s="192"/>
      <c r="AC25" s="192"/>
    </row>
    <row r="26" spans="2:29" s="32" customFormat="1" ht="18.75" customHeight="1" thickBot="1" x14ac:dyDescent="0.25">
      <c r="B26" s="52" t="s">
        <v>35</v>
      </c>
      <c r="C26" s="31"/>
      <c r="D26" s="93"/>
      <c r="E26" s="98"/>
      <c r="F26" s="98"/>
      <c r="G26" s="98"/>
      <c r="H26" s="98"/>
      <c r="I26" s="99"/>
      <c r="J26" s="99"/>
      <c r="K26" s="99"/>
      <c r="L26" s="99"/>
      <c r="M26" s="99"/>
      <c r="N26" s="99"/>
      <c r="O26" s="31"/>
      <c r="P26" s="100"/>
      <c r="Q26" s="101"/>
      <c r="S26" s="193"/>
      <c r="T26" s="193"/>
      <c r="U26" s="193"/>
      <c r="V26" s="193"/>
      <c r="W26" s="193"/>
      <c r="X26" s="193"/>
      <c r="Y26" s="194"/>
      <c r="Z26" s="194"/>
      <c r="AA26" s="193"/>
      <c r="AB26" s="193"/>
      <c r="AC26" s="193"/>
    </row>
    <row r="27" spans="2:29" s="21" customFormat="1" ht="15" customHeight="1" thickBot="1" x14ac:dyDescent="0.25">
      <c r="B27" s="146" t="s">
        <v>44</v>
      </c>
      <c r="C27" s="147"/>
      <c r="D27" s="147"/>
      <c r="E27" s="147"/>
      <c r="F27" s="147"/>
      <c r="G27" s="147"/>
      <c r="H27" s="147"/>
      <c r="I27" s="147"/>
      <c r="J27" s="147"/>
      <c r="K27" s="147"/>
      <c r="L27" s="148"/>
      <c r="M27" s="166">
        <f>Z26</f>
        <v>0</v>
      </c>
      <c r="N27" s="167"/>
      <c r="O27" s="167"/>
      <c r="P27" s="167"/>
      <c r="Q27" s="168"/>
    </row>
    <row r="28" spans="2:29" s="21" customFormat="1" ht="7.5" customHeight="1" thickBot="1" x14ac:dyDescent="0.25">
      <c r="B28" s="53"/>
      <c r="C28" s="35"/>
      <c r="D28" s="35"/>
      <c r="E28" s="35"/>
      <c r="F28" s="35"/>
      <c r="G28" s="34"/>
      <c r="H28" s="34"/>
      <c r="I28" s="34"/>
      <c r="J28" s="34"/>
      <c r="M28" s="34"/>
      <c r="N28" s="34"/>
      <c r="P28" s="25"/>
      <c r="Q28" s="55"/>
    </row>
    <row r="29" spans="2:29" s="21" customFormat="1" ht="15" customHeight="1" thickBot="1" x14ac:dyDescent="0.25">
      <c r="B29" s="162" t="s">
        <v>2</v>
      </c>
      <c r="C29" s="163"/>
      <c r="D29" s="163"/>
      <c r="E29" s="163"/>
      <c r="F29" s="163"/>
      <c r="G29" s="163"/>
      <c r="H29" s="163"/>
      <c r="I29" s="163"/>
      <c r="J29" s="163"/>
      <c r="K29" s="163"/>
      <c r="L29" s="170"/>
      <c r="M29" s="172">
        <f>SUM(J30:J31)</f>
        <v>120</v>
      </c>
      <c r="N29" s="173"/>
      <c r="O29" s="173"/>
      <c r="P29" s="173"/>
      <c r="Q29" s="174"/>
    </row>
    <row r="30" spans="2:29" s="21" customFormat="1" ht="15" customHeight="1" x14ac:dyDescent="0.2">
      <c r="B30" s="60"/>
      <c r="C30" s="171" t="s">
        <v>45</v>
      </c>
      <c r="D30" s="171"/>
      <c r="E30" s="58"/>
      <c r="F30" s="58"/>
      <c r="G30" s="34"/>
      <c r="H30" s="34"/>
      <c r="I30" s="34"/>
      <c r="J30" s="56">
        <f>O24</f>
        <v>100</v>
      </c>
      <c r="K30" s="56"/>
      <c r="L30" s="56"/>
      <c r="M30" s="56"/>
      <c r="N30" s="56"/>
      <c r="O30" s="56"/>
      <c r="P30" s="56"/>
      <c r="Q30" s="55"/>
    </row>
    <row r="31" spans="2:29" s="21" customFormat="1" ht="15" customHeight="1" x14ac:dyDescent="0.2">
      <c r="B31" s="57"/>
      <c r="C31" s="58" t="s">
        <v>16</v>
      </c>
      <c r="D31" s="58"/>
      <c r="E31" s="58"/>
      <c r="F31" s="58"/>
      <c r="G31" s="34"/>
      <c r="H31" s="34"/>
      <c r="I31" s="34"/>
      <c r="J31" s="56">
        <f>P24</f>
        <v>20</v>
      </c>
      <c r="K31" s="56"/>
      <c r="L31" s="56"/>
      <c r="M31" s="56"/>
      <c r="N31" s="56"/>
      <c r="O31" s="56"/>
      <c r="P31" s="56"/>
      <c r="Q31" s="55"/>
    </row>
    <row r="32" spans="2:29" s="21" customFormat="1" ht="3.95" customHeight="1" thickBot="1" x14ac:dyDescent="0.25">
      <c r="B32" s="57"/>
      <c r="C32" s="58"/>
      <c r="D32" s="58"/>
      <c r="E32" s="58"/>
      <c r="F32" s="58"/>
      <c r="G32" s="34"/>
      <c r="H32" s="34"/>
      <c r="I32" s="34"/>
      <c r="J32" s="56"/>
      <c r="K32" s="56"/>
      <c r="L32" s="56"/>
      <c r="M32" s="56"/>
      <c r="N32" s="56"/>
      <c r="O32" s="56"/>
      <c r="P32" s="56"/>
      <c r="Q32" s="55"/>
    </row>
    <row r="33" spans="2:17" s="21" customFormat="1" ht="15" customHeight="1" thickBot="1" x14ac:dyDescent="0.25">
      <c r="B33" s="78" t="s">
        <v>29</v>
      </c>
      <c r="C33" s="79"/>
      <c r="D33" s="79"/>
      <c r="E33" s="71"/>
      <c r="F33" s="70"/>
      <c r="G33" s="69"/>
      <c r="H33" s="69"/>
      <c r="I33" s="69"/>
      <c r="J33" s="70"/>
      <c r="K33" s="70"/>
      <c r="L33" s="70"/>
      <c r="M33" s="172">
        <f>$H$34*$D$34</f>
        <v>430.5</v>
      </c>
      <c r="N33" s="173"/>
      <c r="O33" s="173"/>
      <c r="P33" s="173"/>
      <c r="Q33" s="174"/>
    </row>
    <row r="34" spans="2:17" s="21" customFormat="1" ht="21.75" customHeight="1" x14ac:dyDescent="0.2">
      <c r="B34" s="60"/>
      <c r="C34" s="21" t="s">
        <v>52</v>
      </c>
      <c r="D34" s="125">
        <f>$Q$24</f>
        <v>1435</v>
      </c>
      <c r="F34" s="164" t="s">
        <v>51</v>
      </c>
      <c r="G34" s="164"/>
      <c r="H34" s="169">
        <f>data_fill!$D$5</f>
        <v>0.3</v>
      </c>
      <c r="I34" s="169"/>
      <c r="J34" s="115"/>
      <c r="P34" s="25"/>
      <c r="Q34" s="55"/>
    </row>
    <row r="35" spans="2:17" s="21" customFormat="1" ht="3.95" customHeight="1" thickBot="1" x14ac:dyDescent="0.25">
      <c r="B35" s="60"/>
      <c r="C35" s="61"/>
      <c r="D35" s="61"/>
      <c r="E35" s="22"/>
      <c r="P35" s="25"/>
      <c r="Q35" s="55"/>
    </row>
    <row r="36" spans="2:17" s="21" customFormat="1" ht="15" customHeight="1" thickBot="1" x14ac:dyDescent="0.25">
      <c r="B36" s="146" t="s">
        <v>36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8"/>
      <c r="M36" s="175">
        <v>5</v>
      </c>
      <c r="N36" s="176"/>
      <c r="O36" s="176"/>
      <c r="P36" s="176"/>
      <c r="Q36" s="177"/>
    </row>
    <row r="37" spans="2:17" s="21" customFormat="1" ht="9.75" customHeight="1" thickBot="1" x14ac:dyDescent="0.25">
      <c r="B37" s="60"/>
      <c r="M37" s="86"/>
      <c r="N37" s="86"/>
      <c r="O37" s="86"/>
      <c r="P37" s="87"/>
      <c r="Q37" s="85"/>
    </row>
    <row r="38" spans="2:17" s="21" customFormat="1" ht="20.25" customHeight="1" x14ac:dyDescent="0.2">
      <c r="B38" s="154" t="s">
        <v>49</v>
      </c>
      <c r="C38" s="155"/>
      <c r="D38" s="155"/>
      <c r="E38" s="155" t="str">
        <f>IF((($E$3)="Bitte auswählen!")," ",$E$3)</f>
        <v>Mai</v>
      </c>
      <c r="F38" s="155"/>
      <c r="G38" s="155"/>
      <c r="H38" s="72"/>
      <c r="I38" s="72"/>
      <c r="J38" s="116"/>
      <c r="K38" s="72"/>
      <c r="L38" s="73"/>
      <c r="M38" s="151">
        <f>SUM(M27+M29+M33+M36)</f>
        <v>555.5</v>
      </c>
      <c r="N38" s="152"/>
      <c r="O38" s="152"/>
      <c r="P38" s="152"/>
      <c r="Q38" s="153"/>
    </row>
    <row r="39" spans="2:17" s="21" customFormat="1" ht="15" customHeight="1" x14ac:dyDescent="0.2">
      <c r="D39" s="33"/>
      <c r="E39" s="35"/>
      <c r="F39" s="35"/>
      <c r="G39" s="35"/>
      <c r="H39" s="35"/>
      <c r="I39" s="34"/>
      <c r="J39" s="34"/>
      <c r="K39" s="34"/>
      <c r="L39" s="34"/>
      <c r="M39" s="34"/>
      <c r="N39" s="34"/>
      <c r="P39" s="25"/>
    </row>
    <row r="40" spans="2:17" s="21" customFormat="1" ht="15" customHeight="1" x14ac:dyDescent="0.2">
      <c r="D40" s="33"/>
      <c r="E40" s="35"/>
      <c r="F40" s="35"/>
      <c r="G40" s="35"/>
      <c r="H40" s="35"/>
      <c r="I40" s="34"/>
      <c r="J40" s="34"/>
      <c r="K40" s="34"/>
      <c r="L40" s="34"/>
      <c r="M40" s="34"/>
      <c r="N40" s="34"/>
      <c r="P40" s="25"/>
    </row>
    <row r="41" spans="2:17" s="7" customFormat="1" ht="12" x14ac:dyDescent="0.2">
      <c r="D41" s="10"/>
      <c r="E41" s="8"/>
      <c r="F41" s="8"/>
      <c r="G41" s="8"/>
      <c r="H41" s="8"/>
      <c r="I41" s="9"/>
      <c r="J41" s="9"/>
      <c r="K41" s="9"/>
      <c r="L41" s="9"/>
      <c r="M41" s="9"/>
      <c r="N41" s="9"/>
      <c r="P41" s="36"/>
    </row>
    <row r="42" spans="2:17" s="7" customFormat="1" ht="12" x14ac:dyDescent="0.2">
      <c r="D42" s="10"/>
      <c r="E42" s="8"/>
      <c r="F42" s="8"/>
      <c r="G42" s="8"/>
      <c r="H42" s="8"/>
      <c r="I42" s="9"/>
      <c r="J42" s="9"/>
      <c r="K42" s="9"/>
      <c r="L42" s="9"/>
      <c r="M42" s="9"/>
      <c r="N42" s="9"/>
      <c r="P42" s="36"/>
    </row>
    <row r="43" spans="2:17" s="7" customFormat="1" ht="12" x14ac:dyDescent="0.2">
      <c r="D43" s="10"/>
      <c r="E43" s="8"/>
      <c r="F43" s="8"/>
      <c r="G43" s="8"/>
      <c r="H43" s="8"/>
      <c r="I43" s="9"/>
      <c r="J43" s="9"/>
      <c r="K43" s="9"/>
      <c r="L43" s="9"/>
      <c r="M43" s="9"/>
      <c r="N43" s="9"/>
      <c r="P43" s="36"/>
    </row>
    <row r="44" spans="2:17" s="7" customFormat="1" ht="12" x14ac:dyDescent="0.2">
      <c r="D44" s="10"/>
      <c r="E44" s="8"/>
      <c r="F44" s="8"/>
      <c r="G44" s="8"/>
      <c r="H44" s="8"/>
      <c r="I44" s="9"/>
      <c r="J44" s="9"/>
      <c r="K44" s="9"/>
      <c r="L44" s="9"/>
      <c r="M44" s="9"/>
      <c r="N44" s="9"/>
      <c r="P44" s="36"/>
    </row>
    <row r="45" spans="2:17" s="7" customFormat="1" ht="12" x14ac:dyDescent="0.2">
      <c r="D45" s="10"/>
      <c r="E45" s="8"/>
      <c r="F45" s="8"/>
      <c r="G45" s="8"/>
      <c r="H45" s="8"/>
      <c r="I45" s="9"/>
      <c r="J45" s="9"/>
      <c r="K45" s="9"/>
      <c r="L45" s="9"/>
      <c r="M45" s="9"/>
      <c r="N45" s="9"/>
      <c r="P45" s="36"/>
    </row>
    <row r="46" spans="2:17" s="7" customFormat="1" ht="12" x14ac:dyDescent="0.2">
      <c r="D46" s="10"/>
      <c r="E46" s="8"/>
      <c r="F46" s="8"/>
      <c r="G46" s="8"/>
      <c r="H46" s="8"/>
      <c r="I46" s="9"/>
      <c r="J46" s="9"/>
      <c r="K46" s="9"/>
      <c r="L46" s="9"/>
      <c r="M46" s="9"/>
      <c r="N46" s="9"/>
      <c r="P46" s="36"/>
    </row>
    <row r="47" spans="2:17" s="7" customFormat="1" ht="12" x14ac:dyDescent="0.2">
      <c r="D47" s="10"/>
      <c r="E47" s="8"/>
      <c r="F47" s="8"/>
      <c r="G47" s="8"/>
      <c r="H47" s="8"/>
      <c r="I47" s="9"/>
      <c r="J47" s="9"/>
      <c r="K47" s="9"/>
      <c r="L47" s="9"/>
      <c r="M47" s="9"/>
      <c r="N47" s="9"/>
      <c r="P47" s="36"/>
    </row>
    <row r="48" spans="2:17" s="7" customFormat="1" ht="12" x14ac:dyDescent="0.2">
      <c r="D48" s="10"/>
      <c r="E48" s="8"/>
      <c r="F48" s="8"/>
      <c r="G48" s="8"/>
      <c r="H48" s="8"/>
      <c r="I48" s="9"/>
      <c r="J48" s="9"/>
      <c r="K48" s="9"/>
      <c r="L48" s="9"/>
      <c r="M48" s="9"/>
      <c r="N48" s="9"/>
      <c r="P48" s="36"/>
    </row>
    <row r="49" spans="4:16" s="7" customFormat="1" ht="12" x14ac:dyDescent="0.2">
      <c r="D49" s="10"/>
      <c r="E49" s="8"/>
      <c r="F49" s="8"/>
      <c r="G49" s="8"/>
      <c r="H49" s="8"/>
      <c r="I49" s="9"/>
      <c r="J49" s="9"/>
      <c r="K49" s="9"/>
      <c r="L49" s="9"/>
      <c r="M49" s="9"/>
      <c r="N49" s="9"/>
      <c r="P49" s="36"/>
    </row>
    <row r="50" spans="4:16" s="7" customFormat="1" ht="12" x14ac:dyDescent="0.2">
      <c r="D50" s="10"/>
      <c r="E50" s="8"/>
      <c r="F50" s="8"/>
      <c r="G50" s="8"/>
      <c r="H50" s="8"/>
      <c r="I50" s="9"/>
      <c r="J50" s="9"/>
      <c r="K50" s="9"/>
      <c r="L50" s="9"/>
      <c r="M50" s="9"/>
      <c r="N50" s="9"/>
      <c r="P50" s="36"/>
    </row>
    <row r="51" spans="4:16" s="7" customFormat="1" ht="12" x14ac:dyDescent="0.2">
      <c r="D51" s="10"/>
      <c r="E51" s="8"/>
      <c r="F51" s="8"/>
      <c r="G51" s="8"/>
      <c r="H51" s="8"/>
      <c r="I51" s="9"/>
      <c r="J51" s="9"/>
      <c r="K51" s="9"/>
      <c r="L51" s="9"/>
      <c r="M51" s="9"/>
      <c r="N51" s="9"/>
      <c r="P51" s="36"/>
    </row>
    <row r="52" spans="4:16" s="7" customFormat="1" ht="12" x14ac:dyDescent="0.2">
      <c r="D52" s="10"/>
      <c r="E52" s="8"/>
      <c r="F52" s="8"/>
      <c r="G52" s="8"/>
      <c r="H52" s="8"/>
      <c r="I52" s="9"/>
      <c r="J52" s="9"/>
      <c r="K52" s="9"/>
      <c r="L52" s="9"/>
      <c r="M52" s="9"/>
      <c r="N52" s="9"/>
      <c r="P52" s="36"/>
    </row>
    <row r="53" spans="4:16" s="7" customFormat="1" ht="12" x14ac:dyDescent="0.2">
      <c r="D53" s="10"/>
      <c r="E53" s="8"/>
      <c r="F53" s="8"/>
      <c r="G53" s="8"/>
      <c r="H53" s="8"/>
      <c r="I53" s="9"/>
      <c r="J53" s="9"/>
      <c r="K53" s="9"/>
      <c r="L53" s="9"/>
      <c r="M53" s="9"/>
      <c r="N53" s="9"/>
      <c r="P53" s="36"/>
    </row>
    <row r="54" spans="4:16" s="7" customFormat="1" ht="12" x14ac:dyDescent="0.2">
      <c r="D54" s="10"/>
      <c r="E54" s="8"/>
      <c r="F54" s="8"/>
      <c r="G54" s="8"/>
      <c r="H54" s="8"/>
      <c r="I54" s="9"/>
      <c r="J54" s="9"/>
      <c r="K54" s="9"/>
      <c r="L54" s="9"/>
      <c r="M54" s="9"/>
      <c r="N54" s="9"/>
      <c r="P54" s="36"/>
    </row>
    <row r="55" spans="4:16" s="7" customFormat="1" ht="12" x14ac:dyDescent="0.2">
      <c r="D55" s="10"/>
      <c r="E55" s="8"/>
      <c r="F55" s="8"/>
      <c r="G55" s="8"/>
      <c r="H55" s="8"/>
      <c r="I55" s="9"/>
      <c r="J55" s="9"/>
      <c r="K55" s="9"/>
      <c r="L55" s="9"/>
      <c r="M55" s="9"/>
      <c r="N55" s="9"/>
      <c r="P55" s="36"/>
    </row>
    <row r="56" spans="4:16" s="7" customFormat="1" ht="12" x14ac:dyDescent="0.2">
      <c r="D56" s="10"/>
      <c r="E56" s="8"/>
      <c r="F56" s="8"/>
      <c r="G56" s="8"/>
      <c r="H56" s="8"/>
      <c r="I56" s="9"/>
      <c r="J56" s="9"/>
      <c r="K56" s="9"/>
      <c r="L56" s="9"/>
      <c r="M56" s="9"/>
      <c r="N56" s="9"/>
      <c r="P56" s="36"/>
    </row>
    <row r="57" spans="4:16" s="7" customFormat="1" ht="12" x14ac:dyDescent="0.2">
      <c r="D57" s="10"/>
      <c r="E57" s="8"/>
      <c r="F57" s="8"/>
      <c r="G57" s="8"/>
      <c r="H57" s="8"/>
      <c r="I57" s="9"/>
      <c r="J57" s="9"/>
      <c r="K57" s="9"/>
      <c r="L57" s="9"/>
      <c r="M57" s="9"/>
      <c r="N57" s="9"/>
      <c r="P57" s="36"/>
    </row>
    <row r="58" spans="4:16" s="7" customFormat="1" ht="12" x14ac:dyDescent="0.2">
      <c r="D58" s="10"/>
      <c r="E58" s="8"/>
      <c r="F58" s="8"/>
      <c r="G58" s="8"/>
      <c r="H58" s="8"/>
      <c r="I58" s="9"/>
      <c r="J58" s="9"/>
      <c r="K58" s="9"/>
      <c r="L58" s="9"/>
      <c r="M58" s="9"/>
      <c r="N58" s="9"/>
      <c r="P58" s="36"/>
    </row>
    <row r="59" spans="4:16" s="7" customFormat="1" ht="12" x14ac:dyDescent="0.2">
      <c r="D59" s="10"/>
      <c r="E59" s="8"/>
      <c r="F59" s="8"/>
      <c r="G59" s="8"/>
      <c r="H59" s="8"/>
      <c r="I59" s="9"/>
      <c r="J59" s="9"/>
      <c r="K59" s="9"/>
      <c r="L59" s="9"/>
      <c r="M59" s="9"/>
      <c r="N59" s="9"/>
      <c r="P59" s="36"/>
    </row>
    <row r="60" spans="4:16" s="7" customFormat="1" ht="12" x14ac:dyDescent="0.2">
      <c r="D60" s="10"/>
      <c r="E60" s="8"/>
      <c r="F60" s="8"/>
      <c r="G60" s="8"/>
      <c r="H60" s="8"/>
      <c r="I60" s="9"/>
      <c r="J60" s="9"/>
      <c r="K60" s="9"/>
      <c r="L60" s="9"/>
      <c r="M60" s="9"/>
      <c r="N60" s="9"/>
      <c r="P60" s="36"/>
    </row>
    <row r="61" spans="4:16" s="7" customFormat="1" ht="12" x14ac:dyDescent="0.2">
      <c r="D61" s="10"/>
      <c r="E61" s="8"/>
      <c r="F61" s="8"/>
      <c r="G61" s="8"/>
      <c r="H61" s="8"/>
      <c r="I61" s="9"/>
      <c r="J61" s="9"/>
      <c r="K61" s="9"/>
      <c r="L61" s="9"/>
      <c r="M61" s="9"/>
      <c r="N61" s="9"/>
      <c r="P61" s="36"/>
    </row>
    <row r="62" spans="4:16" s="7" customFormat="1" ht="12" x14ac:dyDescent="0.2">
      <c r="D62" s="10"/>
      <c r="E62" s="8"/>
      <c r="F62" s="8"/>
      <c r="G62" s="8"/>
      <c r="H62" s="8"/>
      <c r="I62" s="9"/>
      <c r="J62" s="9"/>
      <c r="K62" s="9"/>
      <c r="L62" s="9"/>
      <c r="M62" s="9"/>
      <c r="N62" s="9"/>
      <c r="P62" s="36"/>
    </row>
    <row r="63" spans="4:16" s="7" customFormat="1" ht="12" x14ac:dyDescent="0.2">
      <c r="D63" s="10"/>
      <c r="E63" s="8"/>
      <c r="F63" s="8"/>
      <c r="G63" s="8"/>
      <c r="H63" s="8"/>
      <c r="I63" s="9"/>
      <c r="J63" s="9"/>
      <c r="K63" s="9"/>
      <c r="L63" s="9"/>
      <c r="M63" s="9"/>
      <c r="N63" s="9"/>
      <c r="P63" s="36"/>
    </row>
    <row r="64" spans="4:16" s="7" customFormat="1" ht="12" x14ac:dyDescent="0.2">
      <c r="D64" s="10"/>
      <c r="E64" s="8"/>
      <c r="F64" s="8"/>
      <c r="G64" s="8"/>
      <c r="H64" s="8"/>
      <c r="I64" s="9"/>
      <c r="J64" s="9"/>
      <c r="K64" s="9"/>
      <c r="L64" s="9"/>
      <c r="M64" s="9"/>
      <c r="N64" s="9"/>
      <c r="P64" s="36"/>
    </row>
    <row r="65" spans="4:16" s="7" customFormat="1" ht="12" x14ac:dyDescent="0.2">
      <c r="D65" s="10"/>
      <c r="E65" s="8"/>
      <c r="F65" s="8"/>
      <c r="G65" s="8"/>
      <c r="H65" s="8"/>
      <c r="I65" s="9"/>
      <c r="J65" s="9"/>
      <c r="K65" s="9"/>
      <c r="L65" s="9"/>
      <c r="M65" s="9"/>
      <c r="N65" s="9"/>
      <c r="P65" s="36"/>
    </row>
    <row r="66" spans="4:16" s="7" customFormat="1" ht="12" x14ac:dyDescent="0.2">
      <c r="D66" s="10"/>
      <c r="E66" s="8"/>
      <c r="F66" s="8"/>
      <c r="G66" s="8"/>
      <c r="H66" s="8"/>
      <c r="I66" s="9"/>
      <c r="J66" s="9"/>
      <c r="K66" s="9"/>
      <c r="L66" s="9"/>
      <c r="M66" s="9"/>
      <c r="N66" s="9"/>
      <c r="P66" s="36"/>
    </row>
    <row r="67" spans="4:16" s="7" customFormat="1" ht="12" x14ac:dyDescent="0.2">
      <c r="D67" s="10"/>
      <c r="E67" s="8"/>
      <c r="F67" s="8"/>
      <c r="G67" s="8"/>
      <c r="H67" s="8"/>
      <c r="I67" s="9"/>
      <c r="J67" s="9"/>
      <c r="K67" s="9"/>
      <c r="L67" s="9"/>
      <c r="M67" s="9"/>
      <c r="N67" s="9"/>
      <c r="P67" s="36"/>
    </row>
    <row r="68" spans="4:16" s="7" customFormat="1" ht="12" x14ac:dyDescent="0.2">
      <c r="D68" s="10"/>
      <c r="E68" s="8"/>
      <c r="F68" s="8"/>
      <c r="G68" s="8"/>
      <c r="H68" s="8"/>
      <c r="I68" s="9"/>
      <c r="J68" s="9"/>
      <c r="K68" s="9"/>
      <c r="L68" s="9"/>
      <c r="M68" s="9"/>
      <c r="N68" s="9"/>
      <c r="P68" s="36"/>
    </row>
    <row r="69" spans="4:16" s="7" customFormat="1" ht="12" x14ac:dyDescent="0.2">
      <c r="D69" s="10"/>
      <c r="E69" s="8"/>
      <c r="F69" s="8"/>
      <c r="G69" s="8"/>
      <c r="H69" s="8"/>
      <c r="I69" s="9"/>
      <c r="J69" s="9"/>
      <c r="K69" s="9"/>
      <c r="L69" s="9"/>
      <c r="M69" s="9"/>
      <c r="N69" s="9"/>
      <c r="P69" s="36"/>
    </row>
    <row r="70" spans="4:16" s="7" customFormat="1" ht="12" x14ac:dyDescent="0.2">
      <c r="D70" s="10"/>
      <c r="E70" s="8"/>
      <c r="F70" s="8"/>
      <c r="G70" s="8"/>
      <c r="H70" s="8"/>
      <c r="I70" s="9"/>
      <c r="J70" s="9"/>
      <c r="K70" s="9"/>
      <c r="L70" s="9"/>
      <c r="M70" s="9"/>
      <c r="N70" s="9"/>
      <c r="P70" s="36"/>
    </row>
    <row r="71" spans="4:16" s="7" customFormat="1" ht="12" x14ac:dyDescent="0.2">
      <c r="D71" s="10"/>
      <c r="E71" s="8"/>
      <c r="F71" s="8"/>
      <c r="G71" s="8"/>
      <c r="H71" s="8"/>
      <c r="I71" s="9"/>
      <c r="J71" s="9"/>
      <c r="K71" s="9"/>
      <c r="L71" s="9"/>
      <c r="M71" s="9"/>
      <c r="N71" s="9"/>
      <c r="P71" s="36"/>
    </row>
    <row r="72" spans="4:16" s="7" customFormat="1" ht="12" x14ac:dyDescent="0.2">
      <c r="D72" s="10"/>
      <c r="E72" s="8"/>
      <c r="F72" s="8"/>
      <c r="G72" s="8"/>
      <c r="H72" s="8"/>
      <c r="I72" s="9"/>
      <c r="J72" s="9"/>
      <c r="K72" s="9"/>
      <c r="L72" s="9"/>
      <c r="M72" s="9"/>
      <c r="N72" s="9"/>
      <c r="P72" s="36"/>
    </row>
    <row r="73" spans="4:16" s="7" customFormat="1" ht="12" x14ac:dyDescent="0.2">
      <c r="D73" s="10"/>
      <c r="E73" s="8"/>
      <c r="F73" s="8"/>
      <c r="G73" s="8"/>
      <c r="H73" s="8"/>
      <c r="I73" s="9"/>
      <c r="J73" s="9"/>
      <c r="K73" s="9"/>
      <c r="L73" s="9"/>
      <c r="M73" s="9"/>
      <c r="N73" s="9"/>
      <c r="P73" s="36"/>
    </row>
    <row r="74" spans="4:16" s="7" customFormat="1" ht="12" x14ac:dyDescent="0.2">
      <c r="D74" s="10"/>
      <c r="E74" s="8"/>
      <c r="F74" s="8"/>
      <c r="G74" s="8"/>
      <c r="H74" s="8"/>
      <c r="I74" s="9"/>
      <c r="J74" s="9"/>
      <c r="K74" s="9"/>
      <c r="L74" s="9"/>
      <c r="M74" s="9"/>
      <c r="N74" s="9"/>
      <c r="P74" s="36"/>
    </row>
    <row r="75" spans="4:16" s="7" customFormat="1" ht="12" x14ac:dyDescent="0.2">
      <c r="D75" s="10"/>
      <c r="E75" s="8"/>
      <c r="F75" s="8"/>
      <c r="G75" s="8"/>
      <c r="H75" s="8"/>
      <c r="I75" s="9"/>
      <c r="J75" s="9"/>
      <c r="K75" s="9"/>
      <c r="L75" s="9"/>
      <c r="M75" s="9"/>
      <c r="N75" s="9"/>
      <c r="P75" s="36"/>
    </row>
    <row r="76" spans="4:16" s="7" customFormat="1" ht="12" x14ac:dyDescent="0.2">
      <c r="D76" s="10"/>
      <c r="E76" s="8"/>
      <c r="F76" s="8"/>
      <c r="G76" s="8"/>
      <c r="H76" s="8"/>
      <c r="I76" s="9"/>
      <c r="J76" s="9"/>
      <c r="K76" s="9"/>
      <c r="L76" s="9"/>
      <c r="M76" s="9"/>
      <c r="N76" s="9"/>
      <c r="P76" s="36"/>
    </row>
    <row r="77" spans="4:16" s="7" customFormat="1" ht="12" x14ac:dyDescent="0.2">
      <c r="D77" s="10"/>
      <c r="E77" s="8"/>
      <c r="F77" s="8"/>
      <c r="G77" s="8"/>
      <c r="H77" s="8"/>
      <c r="I77" s="9"/>
      <c r="J77" s="9"/>
      <c r="K77" s="9"/>
      <c r="L77" s="9"/>
      <c r="M77" s="9"/>
      <c r="N77" s="9"/>
      <c r="P77" s="36"/>
    </row>
    <row r="78" spans="4:16" s="7" customFormat="1" ht="12" x14ac:dyDescent="0.2">
      <c r="D78" s="10"/>
      <c r="E78" s="8"/>
      <c r="F78" s="8"/>
      <c r="G78" s="8"/>
      <c r="H78" s="8"/>
      <c r="I78" s="9"/>
      <c r="J78" s="9"/>
      <c r="K78" s="9"/>
      <c r="L78" s="9"/>
      <c r="M78" s="9"/>
      <c r="N78" s="9"/>
      <c r="P78" s="36"/>
    </row>
    <row r="79" spans="4:16" s="7" customFormat="1" ht="12" x14ac:dyDescent="0.2">
      <c r="D79" s="10"/>
      <c r="E79" s="8"/>
      <c r="F79" s="8"/>
      <c r="G79" s="8"/>
      <c r="H79" s="8"/>
      <c r="I79" s="9"/>
      <c r="J79" s="9"/>
      <c r="K79" s="9"/>
      <c r="L79" s="9"/>
      <c r="M79" s="9"/>
      <c r="N79" s="9"/>
      <c r="P79" s="36"/>
    </row>
    <row r="80" spans="4:16" s="7" customFormat="1" ht="12" x14ac:dyDescent="0.2">
      <c r="D80" s="10"/>
      <c r="E80" s="8"/>
      <c r="F80" s="8"/>
      <c r="G80" s="8"/>
      <c r="H80" s="8"/>
      <c r="I80" s="9"/>
      <c r="J80" s="9"/>
      <c r="K80" s="9"/>
      <c r="L80" s="9"/>
      <c r="M80" s="9"/>
      <c r="N80" s="9"/>
      <c r="P80" s="36"/>
    </row>
    <row r="81" spans="4:16" s="7" customFormat="1" ht="12" x14ac:dyDescent="0.2">
      <c r="D81" s="10"/>
      <c r="E81" s="8"/>
      <c r="F81" s="8"/>
      <c r="G81" s="8"/>
      <c r="H81" s="8"/>
      <c r="I81" s="9"/>
      <c r="J81" s="9"/>
      <c r="K81" s="9"/>
      <c r="L81" s="9"/>
      <c r="M81" s="9"/>
      <c r="N81" s="9"/>
      <c r="P81" s="36"/>
    </row>
    <row r="82" spans="4:16" s="7" customFormat="1" ht="12" x14ac:dyDescent="0.2">
      <c r="D82" s="10"/>
      <c r="E82" s="8"/>
      <c r="F82" s="8"/>
      <c r="G82" s="8"/>
      <c r="H82" s="8"/>
      <c r="I82" s="9"/>
      <c r="J82" s="9"/>
      <c r="K82" s="9"/>
      <c r="L82" s="9"/>
      <c r="M82" s="9"/>
      <c r="N82" s="9"/>
      <c r="P82" s="36"/>
    </row>
    <row r="83" spans="4:16" s="7" customFormat="1" ht="12" x14ac:dyDescent="0.2">
      <c r="D83" s="10"/>
      <c r="E83" s="8"/>
      <c r="F83" s="8"/>
      <c r="G83" s="8"/>
      <c r="H83" s="8"/>
      <c r="I83" s="9"/>
      <c r="J83" s="9"/>
      <c r="K83" s="9"/>
      <c r="L83" s="9"/>
      <c r="M83" s="9"/>
      <c r="N83" s="9"/>
      <c r="P83" s="36"/>
    </row>
    <row r="84" spans="4:16" s="7" customFormat="1" ht="12" x14ac:dyDescent="0.2">
      <c r="D84" s="10"/>
      <c r="E84" s="8"/>
      <c r="F84" s="8"/>
      <c r="G84" s="8"/>
      <c r="H84" s="8"/>
      <c r="I84" s="9"/>
      <c r="J84" s="9"/>
      <c r="K84" s="9"/>
      <c r="L84" s="9"/>
      <c r="M84" s="9"/>
      <c r="N84" s="9"/>
      <c r="P84" s="36"/>
    </row>
    <row r="85" spans="4:16" s="7" customFormat="1" ht="12" x14ac:dyDescent="0.2">
      <c r="D85" s="10"/>
      <c r="E85" s="8"/>
      <c r="F85" s="8"/>
      <c r="G85" s="8"/>
      <c r="H85" s="8"/>
      <c r="I85" s="9"/>
      <c r="J85" s="9"/>
      <c r="K85" s="9"/>
      <c r="L85" s="9"/>
      <c r="M85" s="9"/>
      <c r="N85" s="9"/>
      <c r="P85" s="36"/>
    </row>
    <row r="86" spans="4:16" s="7" customFormat="1" ht="12" x14ac:dyDescent="0.2">
      <c r="D86" s="10"/>
      <c r="E86" s="8"/>
      <c r="F86" s="8"/>
      <c r="G86" s="8"/>
      <c r="H86" s="8"/>
      <c r="I86" s="9"/>
      <c r="J86" s="9"/>
      <c r="K86" s="9"/>
      <c r="L86" s="9"/>
      <c r="M86" s="9"/>
      <c r="N86" s="9"/>
      <c r="P86" s="36"/>
    </row>
    <row r="87" spans="4:16" s="7" customFormat="1" ht="12" x14ac:dyDescent="0.2">
      <c r="D87" s="10"/>
      <c r="E87" s="8"/>
      <c r="F87" s="8"/>
      <c r="G87" s="8"/>
      <c r="H87" s="8"/>
      <c r="I87" s="9"/>
      <c r="J87" s="9"/>
      <c r="K87" s="9"/>
      <c r="L87" s="9"/>
      <c r="M87" s="9"/>
      <c r="N87" s="9"/>
      <c r="P87" s="36"/>
    </row>
    <row r="88" spans="4:16" s="7" customFormat="1" ht="12" x14ac:dyDescent="0.2">
      <c r="D88" s="10"/>
      <c r="E88" s="8"/>
      <c r="F88" s="8"/>
      <c r="G88" s="8"/>
      <c r="H88" s="8"/>
      <c r="I88" s="9"/>
      <c r="J88" s="9"/>
      <c r="K88" s="9"/>
      <c r="L88" s="9"/>
      <c r="M88" s="9"/>
      <c r="N88" s="9"/>
      <c r="P88" s="36"/>
    </row>
    <row r="89" spans="4:16" s="7" customFormat="1" ht="12" x14ac:dyDescent="0.2">
      <c r="D89" s="10"/>
      <c r="E89" s="8"/>
      <c r="F89" s="8"/>
      <c r="G89" s="8"/>
      <c r="H89" s="8"/>
      <c r="I89" s="9"/>
      <c r="J89" s="9"/>
      <c r="K89" s="9"/>
      <c r="L89" s="9"/>
      <c r="M89" s="9"/>
      <c r="N89" s="9"/>
      <c r="P89" s="36"/>
    </row>
    <row r="90" spans="4:16" s="7" customFormat="1" ht="12" x14ac:dyDescent="0.2">
      <c r="D90" s="10"/>
      <c r="E90" s="8"/>
      <c r="F90" s="8"/>
      <c r="G90" s="8"/>
      <c r="H90" s="8"/>
      <c r="I90" s="9"/>
      <c r="J90" s="9"/>
      <c r="K90" s="9"/>
      <c r="L90" s="9"/>
      <c r="M90" s="9"/>
      <c r="N90" s="9"/>
      <c r="P90" s="36"/>
    </row>
    <row r="91" spans="4:16" s="7" customFormat="1" ht="12" x14ac:dyDescent="0.2">
      <c r="D91" s="10"/>
      <c r="E91" s="8"/>
      <c r="F91" s="8"/>
      <c r="G91" s="8"/>
      <c r="H91" s="8"/>
      <c r="I91" s="9"/>
      <c r="J91" s="9"/>
      <c r="K91" s="9"/>
      <c r="L91" s="9"/>
      <c r="M91" s="9"/>
      <c r="N91" s="9"/>
      <c r="P91" s="36"/>
    </row>
    <row r="92" spans="4:16" s="7" customFormat="1" ht="12" x14ac:dyDescent="0.2">
      <c r="D92" s="10"/>
      <c r="E92" s="8"/>
      <c r="F92" s="8"/>
      <c r="G92" s="8"/>
      <c r="H92" s="8"/>
      <c r="I92" s="9"/>
      <c r="J92" s="9"/>
      <c r="K92" s="9"/>
      <c r="L92" s="9"/>
      <c r="M92" s="9"/>
      <c r="N92" s="9"/>
      <c r="P92" s="36"/>
    </row>
    <row r="93" spans="4:16" s="7" customFormat="1" ht="12" x14ac:dyDescent="0.2">
      <c r="D93" s="10"/>
      <c r="E93" s="8"/>
      <c r="F93" s="8"/>
      <c r="G93" s="8"/>
      <c r="H93" s="8"/>
      <c r="I93" s="9"/>
      <c r="J93" s="9"/>
      <c r="K93" s="9"/>
      <c r="L93" s="9"/>
      <c r="M93" s="9"/>
      <c r="N93" s="9"/>
      <c r="P93" s="36"/>
    </row>
    <row r="94" spans="4:16" s="7" customFormat="1" ht="12" x14ac:dyDescent="0.2">
      <c r="D94" s="10"/>
      <c r="E94" s="8"/>
      <c r="F94" s="8"/>
      <c r="G94" s="8"/>
      <c r="H94" s="8"/>
      <c r="I94" s="9"/>
      <c r="J94" s="9"/>
      <c r="K94" s="9"/>
      <c r="L94" s="9"/>
      <c r="M94" s="9"/>
      <c r="N94" s="9"/>
      <c r="P94" s="36"/>
    </row>
    <row r="95" spans="4:16" s="7" customFormat="1" ht="12" x14ac:dyDescent="0.2">
      <c r="D95" s="10"/>
      <c r="E95" s="8"/>
      <c r="F95" s="8"/>
      <c r="G95" s="8"/>
      <c r="H95" s="8"/>
      <c r="I95" s="9"/>
      <c r="J95" s="9"/>
      <c r="K95" s="9"/>
      <c r="L95" s="9"/>
      <c r="M95" s="9"/>
      <c r="N95" s="9"/>
      <c r="P95" s="36"/>
    </row>
    <row r="96" spans="4:16" s="7" customFormat="1" ht="12" x14ac:dyDescent="0.2">
      <c r="D96" s="10"/>
      <c r="E96" s="8"/>
      <c r="F96" s="8"/>
      <c r="G96" s="8"/>
      <c r="H96" s="8"/>
      <c r="I96" s="9"/>
      <c r="J96" s="9"/>
      <c r="K96" s="9"/>
      <c r="L96" s="9"/>
      <c r="M96" s="9"/>
      <c r="N96" s="9"/>
      <c r="P96" s="36"/>
    </row>
    <row r="97" spans="4:16" s="7" customFormat="1" ht="12" x14ac:dyDescent="0.2">
      <c r="D97" s="10"/>
      <c r="E97" s="8"/>
      <c r="F97" s="8"/>
      <c r="G97" s="8"/>
      <c r="H97" s="8"/>
      <c r="I97" s="9"/>
      <c r="J97" s="9"/>
      <c r="K97" s="9"/>
      <c r="L97" s="9"/>
      <c r="M97" s="9"/>
      <c r="N97" s="9"/>
      <c r="P97" s="36"/>
    </row>
    <row r="98" spans="4:16" s="7" customFormat="1" ht="12" x14ac:dyDescent="0.2">
      <c r="D98" s="10"/>
      <c r="E98" s="8"/>
      <c r="F98" s="8"/>
      <c r="G98" s="8"/>
      <c r="H98" s="8"/>
      <c r="I98" s="9"/>
      <c r="J98" s="9"/>
      <c r="K98" s="9"/>
      <c r="L98" s="9"/>
      <c r="M98" s="9"/>
      <c r="N98" s="9"/>
      <c r="P98" s="36"/>
    </row>
    <row r="99" spans="4:16" s="7" customFormat="1" ht="12" x14ac:dyDescent="0.2">
      <c r="D99" s="10"/>
      <c r="E99" s="8"/>
      <c r="F99" s="8"/>
      <c r="G99" s="8"/>
      <c r="H99" s="8"/>
      <c r="I99" s="9"/>
      <c r="J99" s="9"/>
      <c r="K99" s="9"/>
      <c r="L99" s="9"/>
      <c r="M99" s="9"/>
      <c r="N99" s="9"/>
      <c r="P99" s="36"/>
    </row>
    <row r="100" spans="4:16" s="7" customFormat="1" ht="12" x14ac:dyDescent="0.2">
      <c r="D100" s="10"/>
      <c r="E100" s="8"/>
      <c r="F100" s="8"/>
      <c r="G100" s="8"/>
      <c r="H100" s="8"/>
      <c r="I100" s="9"/>
      <c r="J100" s="9"/>
      <c r="K100" s="9"/>
      <c r="L100" s="9"/>
      <c r="M100" s="9"/>
      <c r="N100" s="9"/>
      <c r="P100" s="36"/>
    </row>
    <row r="101" spans="4:16" s="7" customFormat="1" ht="12" x14ac:dyDescent="0.2">
      <c r="D101" s="10"/>
      <c r="E101" s="8"/>
      <c r="F101" s="8"/>
      <c r="G101" s="8"/>
      <c r="H101" s="8"/>
      <c r="I101" s="9"/>
      <c r="J101" s="9"/>
      <c r="K101" s="9"/>
      <c r="L101" s="9"/>
      <c r="M101" s="9"/>
      <c r="N101" s="9"/>
      <c r="P101" s="36"/>
    </row>
    <row r="102" spans="4:16" s="7" customFormat="1" ht="12" x14ac:dyDescent="0.2">
      <c r="D102" s="10"/>
      <c r="E102" s="8"/>
      <c r="F102" s="8"/>
      <c r="G102" s="8"/>
      <c r="H102" s="8"/>
      <c r="I102" s="9"/>
      <c r="J102" s="9"/>
      <c r="K102" s="9"/>
      <c r="L102" s="9"/>
      <c r="M102" s="9"/>
      <c r="N102" s="9"/>
      <c r="P102" s="36"/>
    </row>
    <row r="103" spans="4:16" s="7" customFormat="1" ht="12" x14ac:dyDescent="0.2">
      <c r="D103" s="10"/>
      <c r="E103" s="8"/>
      <c r="F103" s="8"/>
      <c r="G103" s="8"/>
      <c r="H103" s="8"/>
      <c r="I103" s="9"/>
      <c r="J103" s="9"/>
      <c r="K103" s="9"/>
      <c r="L103" s="9"/>
      <c r="M103" s="9"/>
      <c r="N103" s="9"/>
      <c r="P103" s="36"/>
    </row>
    <row r="104" spans="4:16" s="7" customFormat="1" ht="12" x14ac:dyDescent="0.2">
      <c r="D104" s="10"/>
      <c r="E104" s="8"/>
      <c r="F104" s="8"/>
      <c r="G104" s="8"/>
      <c r="H104" s="8"/>
      <c r="I104" s="9"/>
      <c r="J104" s="9"/>
      <c r="K104" s="9"/>
      <c r="L104" s="9"/>
      <c r="M104" s="9"/>
      <c r="N104" s="9"/>
      <c r="P104" s="36"/>
    </row>
    <row r="105" spans="4:16" s="7" customFormat="1" ht="12" x14ac:dyDescent="0.2">
      <c r="D105" s="10"/>
      <c r="E105" s="8"/>
      <c r="F105" s="8"/>
      <c r="G105" s="8"/>
      <c r="H105" s="8"/>
      <c r="I105" s="9"/>
      <c r="J105" s="9"/>
      <c r="K105" s="9"/>
      <c r="L105" s="9"/>
      <c r="M105" s="9"/>
      <c r="N105" s="9"/>
      <c r="P105" s="36"/>
    </row>
    <row r="106" spans="4:16" s="7" customFormat="1" ht="12" x14ac:dyDescent="0.2">
      <c r="D106" s="10"/>
      <c r="E106" s="8"/>
      <c r="F106" s="8"/>
      <c r="G106" s="8"/>
      <c r="H106" s="8"/>
      <c r="I106" s="9"/>
      <c r="J106" s="9"/>
      <c r="K106" s="9"/>
      <c r="L106" s="9"/>
      <c r="M106" s="9"/>
      <c r="N106" s="9"/>
      <c r="P106" s="36"/>
    </row>
    <row r="107" spans="4:16" s="7" customFormat="1" ht="12" x14ac:dyDescent="0.2">
      <c r="D107" s="10"/>
      <c r="E107" s="8"/>
      <c r="F107" s="8"/>
      <c r="G107" s="8"/>
      <c r="H107" s="8"/>
      <c r="I107" s="9"/>
      <c r="J107" s="9"/>
      <c r="K107" s="9"/>
      <c r="L107" s="9"/>
      <c r="M107" s="9"/>
      <c r="N107" s="9"/>
      <c r="P107" s="36"/>
    </row>
    <row r="108" spans="4:16" s="7" customFormat="1" ht="12" x14ac:dyDescent="0.2">
      <c r="D108" s="10"/>
      <c r="E108" s="8"/>
      <c r="F108" s="8"/>
      <c r="G108" s="8"/>
      <c r="H108" s="8"/>
      <c r="I108" s="9"/>
      <c r="J108" s="9"/>
      <c r="K108" s="9"/>
      <c r="L108" s="9"/>
      <c r="M108" s="9"/>
      <c r="N108" s="9"/>
      <c r="P108" s="36"/>
    </row>
    <row r="109" spans="4:16" s="7" customFormat="1" ht="12" x14ac:dyDescent="0.2">
      <c r="D109" s="10"/>
      <c r="E109" s="8"/>
      <c r="F109" s="8"/>
      <c r="G109" s="8"/>
      <c r="H109" s="8"/>
      <c r="I109" s="9"/>
      <c r="J109" s="9"/>
      <c r="K109" s="9"/>
      <c r="L109" s="9"/>
      <c r="M109" s="9"/>
      <c r="N109" s="9"/>
      <c r="P109" s="36"/>
    </row>
    <row r="110" spans="4:16" s="7" customFormat="1" ht="12" x14ac:dyDescent="0.2">
      <c r="D110" s="10"/>
      <c r="E110" s="8"/>
      <c r="F110" s="8"/>
      <c r="G110" s="8"/>
      <c r="H110" s="8"/>
      <c r="I110" s="9"/>
      <c r="J110" s="9"/>
      <c r="K110" s="9"/>
      <c r="L110" s="9"/>
      <c r="M110" s="9"/>
      <c r="N110" s="9"/>
      <c r="P110" s="36"/>
    </row>
    <row r="111" spans="4:16" s="7" customFormat="1" ht="12" x14ac:dyDescent="0.2">
      <c r="D111" s="10"/>
      <c r="E111" s="8"/>
      <c r="F111" s="8"/>
      <c r="G111" s="8"/>
      <c r="H111" s="8"/>
      <c r="I111" s="9"/>
      <c r="J111" s="9"/>
      <c r="K111" s="9"/>
      <c r="L111" s="9"/>
      <c r="M111" s="9"/>
      <c r="N111" s="9"/>
      <c r="P111" s="36"/>
    </row>
    <row r="112" spans="4:16" s="7" customFormat="1" ht="12" x14ac:dyDescent="0.2">
      <c r="D112" s="10"/>
      <c r="E112" s="8"/>
      <c r="F112" s="8"/>
      <c r="G112" s="8"/>
      <c r="H112" s="8"/>
      <c r="I112" s="9"/>
      <c r="J112" s="9"/>
      <c r="K112" s="9"/>
      <c r="L112" s="9"/>
      <c r="M112" s="9"/>
      <c r="N112" s="9"/>
      <c r="P112" s="36"/>
    </row>
    <row r="113" spans="2:16" s="7" customFormat="1" ht="12" x14ac:dyDescent="0.2">
      <c r="D113" s="10"/>
      <c r="E113" s="8"/>
      <c r="F113" s="8"/>
      <c r="G113" s="8"/>
      <c r="H113" s="8"/>
      <c r="I113" s="9"/>
      <c r="J113" s="9"/>
      <c r="K113" s="9"/>
      <c r="L113" s="9"/>
      <c r="M113" s="9"/>
      <c r="N113" s="9"/>
      <c r="P113" s="36"/>
    </row>
    <row r="114" spans="2:16" s="7" customFormat="1" ht="12" x14ac:dyDescent="0.2">
      <c r="D114" s="10"/>
      <c r="E114" s="8"/>
      <c r="F114" s="8"/>
      <c r="G114" s="8"/>
      <c r="H114" s="8"/>
      <c r="I114" s="9"/>
      <c r="J114" s="9"/>
      <c r="K114" s="9"/>
      <c r="L114" s="9"/>
      <c r="M114" s="9"/>
      <c r="N114" s="9"/>
      <c r="P114" s="36"/>
    </row>
    <row r="115" spans="2:16" s="7" customFormat="1" ht="12" x14ac:dyDescent="0.2">
      <c r="D115" s="10"/>
      <c r="E115" s="8"/>
      <c r="F115" s="8"/>
      <c r="G115" s="8"/>
      <c r="H115" s="8"/>
      <c r="I115" s="9"/>
      <c r="J115" s="9"/>
      <c r="K115" s="9"/>
      <c r="L115" s="9"/>
      <c r="M115" s="9"/>
      <c r="N115" s="9"/>
      <c r="P115" s="36"/>
    </row>
    <row r="116" spans="2:16" s="7" customFormat="1" ht="12" x14ac:dyDescent="0.2">
      <c r="D116" s="10"/>
      <c r="E116" s="8"/>
      <c r="F116" s="8"/>
      <c r="G116" s="8"/>
      <c r="H116" s="8"/>
      <c r="I116" s="9"/>
      <c r="J116" s="9"/>
      <c r="K116" s="9"/>
      <c r="L116" s="9"/>
      <c r="M116" s="9"/>
      <c r="N116" s="9"/>
      <c r="P116" s="36"/>
    </row>
    <row r="117" spans="2:16" s="7" customFormat="1" ht="12" x14ac:dyDescent="0.2">
      <c r="D117" s="10"/>
      <c r="E117" s="8"/>
      <c r="F117" s="8"/>
      <c r="G117" s="8"/>
      <c r="H117" s="8"/>
      <c r="I117" s="9"/>
      <c r="J117" s="9"/>
      <c r="K117" s="9"/>
      <c r="L117" s="9"/>
      <c r="M117" s="9"/>
      <c r="N117" s="9"/>
      <c r="P117" s="36"/>
    </row>
    <row r="118" spans="2:16" s="7" customFormat="1" ht="12" x14ac:dyDescent="0.2">
      <c r="D118" s="10"/>
      <c r="E118" s="8"/>
      <c r="F118" s="8"/>
      <c r="G118" s="8"/>
      <c r="H118" s="8"/>
      <c r="I118" s="9"/>
      <c r="J118" s="9"/>
      <c r="K118" s="9"/>
      <c r="L118" s="9"/>
      <c r="M118" s="9"/>
      <c r="N118" s="9"/>
      <c r="P118" s="36"/>
    </row>
    <row r="119" spans="2:16" s="7" customFormat="1" ht="12" x14ac:dyDescent="0.2">
      <c r="D119" s="10"/>
      <c r="E119" s="8"/>
      <c r="F119" s="8"/>
      <c r="G119" s="8"/>
      <c r="H119" s="8"/>
      <c r="I119" s="9"/>
      <c r="J119" s="9"/>
      <c r="K119" s="9"/>
      <c r="L119" s="9"/>
      <c r="M119" s="9"/>
      <c r="N119" s="9"/>
      <c r="P119" s="36"/>
    </row>
    <row r="120" spans="2:16" s="7" customFormat="1" ht="12" x14ac:dyDescent="0.2">
      <c r="D120" s="10"/>
      <c r="E120" s="8"/>
      <c r="F120" s="8"/>
      <c r="G120" s="8"/>
      <c r="H120" s="8"/>
      <c r="I120" s="9"/>
      <c r="J120" s="9"/>
      <c r="K120" s="9"/>
      <c r="L120" s="9"/>
      <c r="M120" s="9"/>
      <c r="N120" s="9"/>
      <c r="P120" s="36"/>
    </row>
    <row r="121" spans="2:16" s="7" customFormat="1" ht="12" x14ac:dyDescent="0.2">
      <c r="D121" s="10"/>
      <c r="E121" s="8"/>
      <c r="F121" s="8"/>
      <c r="G121" s="8"/>
      <c r="H121" s="8"/>
      <c r="I121" s="9"/>
      <c r="J121" s="9"/>
      <c r="K121" s="9"/>
      <c r="L121" s="9"/>
      <c r="M121" s="9"/>
      <c r="N121" s="9"/>
      <c r="P121" s="36"/>
    </row>
    <row r="122" spans="2:16" s="7" customFormat="1" ht="12" x14ac:dyDescent="0.2">
      <c r="D122" s="10"/>
      <c r="E122" s="8"/>
      <c r="F122" s="8"/>
      <c r="G122" s="8"/>
      <c r="H122" s="8"/>
      <c r="I122" s="9"/>
      <c r="J122" s="9"/>
      <c r="K122" s="9"/>
      <c r="L122" s="9"/>
      <c r="M122" s="9"/>
      <c r="N122" s="9"/>
      <c r="P122" s="36"/>
    </row>
    <row r="123" spans="2:16" s="7" customFormat="1" ht="12" x14ac:dyDescent="0.2">
      <c r="D123" s="10"/>
      <c r="E123" s="8"/>
      <c r="F123" s="8"/>
      <c r="G123" s="8"/>
      <c r="H123" s="8"/>
      <c r="I123" s="9"/>
      <c r="J123" s="9"/>
      <c r="K123" s="9"/>
      <c r="L123" s="9"/>
      <c r="M123" s="9"/>
      <c r="N123" s="9"/>
      <c r="P123" s="36"/>
    </row>
    <row r="124" spans="2:16" s="7" customFormat="1" ht="12" x14ac:dyDescent="0.2">
      <c r="D124" s="10"/>
      <c r="E124" s="8"/>
      <c r="F124" s="8"/>
      <c r="G124" s="8"/>
      <c r="H124" s="8"/>
      <c r="I124" s="9"/>
      <c r="J124" s="9"/>
      <c r="K124" s="9"/>
      <c r="L124" s="9"/>
      <c r="M124" s="9"/>
      <c r="N124" s="9"/>
      <c r="P124" s="36"/>
    </row>
    <row r="125" spans="2:16" s="7" customFormat="1" ht="12" x14ac:dyDescent="0.2">
      <c r="D125" s="10"/>
      <c r="E125" s="8"/>
      <c r="F125" s="8"/>
      <c r="G125" s="8"/>
      <c r="H125" s="8"/>
      <c r="I125" s="9"/>
      <c r="J125" s="9"/>
      <c r="K125" s="9"/>
      <c r="L125" s="9"/>
      <c r="M125" s="9"/>
      <c r="N125" s="9"/>
      <c r="P125" s="36"/>
    </row>
    <row r="126" spans="2:16" s="8" customFormat="1" ht="12" x14ac:dyDescent="0.2">
      <c r="B126" s="7"/>
      <c r="C126" s="7"/>
      <c r="D126" s="10"/>
      <c r="I126" s="9"/>
      <c r="J126" s="9"/>
      <c r="K126" s="9"/>
      <c r="L126" s="9"/>
      <c r="M126" s="9"/>
      <c r="N126" s="9"/>
      <c r="O126" s="7"/>
      <c r="P126" s="36"/>
    </row>
    <row r="127" spans="2:16" s="8" customFormat="1" ht="12" x14ac:dyDescent="0.2">
      <c r="B127" s="7"/>
      <c r="C127" s="7"/>
      <c r="D127" s="37"/>
      <c r="I127" s="9"/>
      <c r="J127" s="9"/>
      <c r="K127" s="9"/>
      <c r="L127" s="9"/>
      <c r="M127" s="9"/>
      <c r="N127" s="9"/>
      <c r="O127" s="7"/>
      <c r="P127" s="36"/>
    </row>
    <row r="128" spans="2:16" s="7" customFormat="1" ht="12" x14ac:dyDescent="0.2">
      <c r="D128" s="10"/>
      <c r="E128" s="8"/>
      <c r="F128" s="8"/>
      <c r="G128" s="8"/>
      <c r="H128" s="8"/>
      <c r="I128" s="9"/>
      <c r="J128" s="9"/>
      <c r="K128" s="9"/>
      <c r="L128" s="9"/>
      <c r="M128" s="9"/>
      <c r="N128" s="9"/>
      <c r="P128" s="36"/>
    </row>
    <row r="129" spans="2:16" s="7" customFormat="1" ht="12" x14ac:dyDescent="0.2">
      <c r="D129" s="10"/>
      <c r="E129" s="8"/>
      <c r="F129" s="8"/>
      <c r="G129" s="8"/>
      <c r="H129" s="8"/>
      <c r="I129" s="9"/>
      <c r="J129" s="9"/>
      <c r="K129" s="9"/>
      <c r="L129" s="9"/>
      <c r="M129" s="9"/>
      <c r="N129" s="9"/>
      <c r="P129" s="36"/>
    </row>
    <row r="130" spans="2:16" s="8" customFormat="1" ht="12" x14ac:dyDescent="0.2">
      <c r="B130" s="7"/>
      <c r="C130" s="7"/>
      <c r="D130" s="11"/>
      <c r="I130" s="9"/>
      <c r="J130" s="9"/>
      <c r="K130" s="9"/>
      <c r="L130" s="9"/>
      <c r="M130" s="9"/>
      <c r="N130" s="9"/>
      <c r="O130" s="7"/>
      <c r="P130" s="36"/>
    </row>
    <row r="131" spans="2:16" s="3" customFormat="1" x14ac:dyDescent="0.2">
      <c r="B131"/>
      <c r="C131"/>
      <c r="D131" s="4"/>
      <c r="I131" s="2"/>
      <c r="J131" s="2"/>
      <c r="K131" s="2"/>
      <c r="L131" s="2"/>
      <c r="M131" s="2"/>
      <c r="N131" s="2"/>
      <c r="O131"/>
      <c r="P131" s="19"/>
    </row>
  </sheetData>
  <sheetProtection algorithmName="SHA-512" hashValue="xl+qTd+IMu5NqT5R7jYJRnDdMMB5BIr9htVhS7kNjqQa7/HHOjzPLCgF+u9BhKHc1ZKIAN/HF6UVosIOtqMDjw==" saltValue="WR7aJBjv8rLRdyyjM0LpDw==" spinCount="100000" sheet="1" objects="1" scenarios="1" selectLockedCells="1"/>
  <mergeCells count="27">
    <mergeCell ref="S10:U10"/>
    <mergeCell ref="W10:AC10"/>
    <mergeCell ref="B1:Q1"/>
    <mergeCell ref="B3:D3"/>
    <mergeCell ref="E3:G3"/>
    <mergeCell ref="K3:Q3"/>
    <mergeCell ref="B5:I5"/>
    <mergeCell ref="M38:Q38"/>
    <mergeCell ref="B36:L36"/>
    <mergeCell ref="B29:L29"/>
    <mergeCell ref="C30:D30"/>
    <mergeCell ref="M29:Q29"/>
    <mergeCell ref="M36:Q36"/>
    <mergeCell ref="M33:Q33"/>
    <mergeCell ref="B38:D38"/>
    <mergeCell ref="E38:G38"/>
    <mergeCell ref="E11:F11"/>
    <mergeCell ref="I10:J10"/>
    <mergeCell ref="H34:I34"/>
    <mergeCell ref="F34:G34"/>
    <mergeCell ref="B27:L27"/>
    <mergeCell ref="M27:Q27"/>
    <mergeCell ref="I9:P9"/>
    <mergeCell ref="K10:M10"/>
    <mergeCell ref="B7:I7"/>
    <mergeCell ref="B9:C9"/>
    <mergeCell ref="D9:H9"/>
  </mergeCells>
  <conditionalFormatting sqref="H12:H23">
    <cfRule type="cellIs" dxfId="3" priority="4" operator="greaterThan">
      <formula>0</formula>
    </cfRule>
  </conditionalFormatting>
  <conditionalFormatting sqref="H12:H23">
    <cfRule type="cellIs" dxfId="2" priority="3" operator="greaterThan">
      <formula>0</formula>
    </cfRule>
  </conditionalFormatting>
  <conditionalFormatting sqref="N12:N23">
    <cfRule type="cellIs" dxfId="1" priority="2" operator="greaterThan">
      <formula>0</formula>
    </cfRule>
  </conditionalFormatting>
  <conditionalFormatting sqref="N12:N23">
    <cfRule type="cellIs" dxfId="0" priority="1" operator="greaterThan">
      <formula>0</formula>
    </cfRule>
  </conditionalFormatting>
  <dataValidations count="3">
    <dataValidation type="list" allowBlank="1" showInputMessage="1" showErrorMessage="1" sqref="J7 J5 K12:M23 I12:I23">
      <formula1>Liste26042016</formula1>
    </dataValidation>
    <dataValidation type="list" allowBlank="1" showInputMessage="1" showErrorMessage="1" sqref="D130:D131">
      <formula1>$D$129:$D$130</formula1>
    </dataValidation>
    <dataValidation type="list" allowBlank="1" showInputMessage="1" showErrorMessage="1" sqref="H6">
      <formula1>Liste_DMII</formula1>
    </dataValidation>
  </dataValidations>
  <hyperlinks>
    <hyperlink ref="A9" location="Reisekostenabrechnung!A1" display="ZURÜCK"/>
  </hyperlinks>
  <pageMargins left="0.78740157480314965" right="0.14000000000000001" top="1.3385826771653544" bottom="0.35433070866141736" header="0.26" footer="0.23622047244094491"/>
  <pageSetup paperSize="9" scale="74" fitToHeight="0" orientation="portrait" r:id="rId1"/>
  <headerFooter alignWithMargins="0"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F23" sqref="F23"/>
    </sheetView>
  </sheetViews>
  <sheetFormatPr baseColWidth="10" defaultRowHeight="12.75" x14ac:dyDescent="0.2"/>
  <sheetData>
    <row r="1" spans="1:4" x14ac:dyDescent="0.2">
      <c r="A1" s="18" t="s">
        <v>62</v>
      </c>
    </row>
    <row r="2" spans="1:4" x14ac:dyDescent="0.2">
      <c r="A2" t="s">
        <v>58</v>
      </c>
      <c r="D2" s="120">
        <v>14</v>
      </c>
    </row>
    <row r="3" spans="1:4" x14ac:dyDescent="0.2">
      <c r="A3" t="s">
        <v>59</v>
      </c>
      <c r="D3" s="120">
        <v>28</v>
      </c>
    </row>
    <row r="5" spans="1:4" x14ac:dyDescent="0.2">
      <c r="A5" s="18" t="s">
        <v>30</v>
      </c>
      <c r="D5" s="189">
        <v>0.3</v>
      </c>
    </row>
    <row r="7" spans="1:4" x14ac:dyDescent="0.2">
      <c r="A7" s="18" t="s">
        <v>70</v>
      </c>
    </row>
    <row r="8" spans="1:4" x14ac:dyDescent="0.2">
      <c r="A8" t="s">
        <v>12</v>
      </c>
    </row>
    <row r="9" spans="1:4" x14ac:dyDescent="0.2">
      <c r="A9" t="s">
        <v>13</v>
      </c>
    </row>
    <row r="47" spans="1:1" x14ac:dyDescent="0.2">
      <c r="A47" s="1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Reisekostenabrechnung</vt:lpstr>
      <vt:lpstr>Bearbeitungshinweise</vt:lpstr>
      <vt:lpstr>data_fill</vt:lpstr>
      <vt:lpstr>Bearbeitungshinweise!Druckbereich</vt:lpstr>
      <vt:lpstr>Reisekostenabrechnung!Druckbereich</vt:lpstr>
      <vt:lpstr>Bearbeitungshinweise!Drucktitel</vt:lpstr>
      <vt:lpstr>Reisekostenabrechnung!Drucktitel</vt:lpstr>
      <vt:lpstr>Bearbeitungshinweise!Ja</vt:lpstr>
      <vt:lpstr>Reisekostenabrechnung!Ja</vt:lpstr>
      <vt:lpstr>Liste_DM</vt:lpstr>
      <vt:lpstr>Liste_DM15</vt:lpstr>
      <vt:lpstr>Liste_DMII</vt:lpstr>
      <vt:lpstr>Liste26042016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Niels Ihlenburg</cp:lastModifiedBy>
  <cp:lastPrinted>2021-02-01T09:10:53Z</cp:lastPrinted>
  <dcterms:created xsi:type="dcterms:W3CDTF">2008-04-04T07:51:05Z</dcterms:created>
  <dcterms:modified xsi:type="dcterms:W3CDTF">2021-02-01T09:13:36Z</dcterms:modified>
</cp:coreProperties>
</file>