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showInkAnnotation="0"/>
  <mc:AlternateContent xmlns:mc="http://schemas.openxmlformats.org/markup-compatibility/2006">
    <mc:Choice Requires="x15">
      <x15ac:absPath xmlns:x15ac="http://schemas.microsoft.com/office/spreadsheetml/2010/11/ac" url="\\schallschmidt.local\shares\Redirects\NIhlenburg\Desktop\Portal-Versand\RKA\"/>
    </mc:Choice>
  </mc:AlternateContent>
  <xr:revisionPtr revIDLastSave="0" documentId="8_{E3FAD9E3-0B16-45CB-A70D-E171751EF68A}" xr6:coauthVersionLast="45" xr6:coauthVersionMax="45" xr10:uidLastSave="{00000000-0000-0000-0000-000000000000}"/>
  <bookViews>
    <workbookView xWindow="30300" yWindow="480" windowWidth="25740" windowHeight="14145" firstSheet="1" activeTab="1"/>
  </bookViews>
  <sheets>
    <sheet name="Reisekostenabrechnung - 2015" sheetId="2" state="hidden" r:id="rId1"/>
    <sheet name="Reisekostenabrechnung" sheetId="12" r:id="rId2"/>
    <sheet name="Bearbeitungshinweise" sheetId="14" r:id="rId3"/>
    <sheet name="data_fill" sheetId="3" state="hidden" r:id="rId4"/>
    <sheet name="VMA2016" sheetId="10" state="hidden" r:id="rId5"/>
    <sheet name="VMA14" sheetId="4" state="hidden" r:id="rId6"/>
    <sheet name="VMA15" sheetId="5" state="hidden" r:id="rId7"/>
    <sheet name="Tabelle1" sheetId="7" state="hidden" r:id="rId8"/>
    <sheet name="Kürzung" sheetId="8" state="hidden" r:id="rId9"/>
  </sheets>
  <externalReferences>
    <externalReference r:id="rId10"/>
  </externalReferences>
  <definedNames>
    <definedName name="_xlnm._FilterDatabase" localSheetId="4" hidden="1">'VMA2016'!$A$2:$F$241</definedName>
    <definedName name="_xlnm.Print_Area" localSheetId="2">Bearbeitungshinweise!$B$1:$W$33</definedName>
    <definedName name="_xlnm.Print_Area" localSheetId="1">Reisekostenabrechnung!$B$1:$W$34</definedName>
    <definedName name="_xlnm.Print_Titles" localSheetId="2">Bearbeitungshinweise!$1:$10</definedName>
    <definedName name="_xlnm.Print_Titles" localSheetId="1">Reisekostenabrechnung!$1:$10</definedName>
    <definedName name="Ja" localSheetId="2">Bearbeitungshinweise!$J$120:$J$122</definedName>
    <definedName name="Ja" localSheetId="1">Reisekostenabrechnung!$J$120:$J$122</definedName>
    <definedName name="Ja">'Reisekostenabrechnung - 2015'!$A$129:$A$131</definedName>
    <definedName name="Liste_27042016">'VMA2016'!$A$3:$A$241</definedName>
    <definedName name="Liste_DM">data_fill!$A$3:$A$258</definedName>
    <definedName name="Liste_DM15">data_fill!$D$3:$D$251</definedName>
    <definedName name="Liste_DMII" localSheetId="4">[1]data_fill!$C$38:$C$39</definedName>
    <definedName name="Liste_DMII">data_fill!$C$38:$C$39</definedName>
    <definedName name="Liste2016">'VMA2016'!$A$3:$A$241</definedName>
    <definedName name="Liste26042016">Kürzung!$B$3:$B$4</definedName>
    <definedName name="ListeDM1">Tabelle1!$B$2:$B$3</definedName>
  </definedNames>
  <calcPr calcId="18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21" i="12" l="1"/>
  <c r="N16" i="14"/>
  <c r="N17" i="14"/>
  <c r="AC17" i="14"/>
  <c r="N18" i="14"/>
  <c r="N19" i="14"/>
  <c r="AC19" i="14"/>
  <c r="N20" i="14"/>
  <c r="N11" i="14"/>
  <c r="N12" i="14"/>
  <c r="AE12" i="14"/>
  <c r="N13" i="14"/>
  <c r="N14" i="14"/>
  <c r="N15" i="14"/>
  <c r="AC15" i="14"/>
  <c r="AC16" i="14"/>
  <c r="AC18" i="14"/>
  <c r="AC20" i="14"/>
  <c r="AF20" i="14"/>
  <c r="AC21" i="14"/>
  <c r="AC11" i="14"/>
  <c r="AC12" i="14"/>
  <c r="AC13" i="14"/>
  <c r="AC14" i="14"/>
  <c r="AF14" i="14"/>
  <c r="AD16" i="14"/>
  <c r="AE20" i="14"/>
  <c r="AG20" i="14"/>
  <c r="AD13" i="14"/>
  <c r="V12" i="12"/>
  <c r="V13" i="12"/>
  <c r="V14" i="12"/>
  <c r="V15" i="12"/>
  <c r="V16" i="12"/>
  <c r="V17" i="12"/>
  <c r="V18" i="12"/>
  <c r="V19" i="12"/>
  <c r="V20" i="12"/>
  <c r="V11" i="12"/>
  <c r="V12" i="14"/>
  <c r="V13" i="14"/>
  <c r="V14" i="14"/>
  <c r="V15" i="14"/>
  <c r="V16" i="14"/>
  <c r="V17" i="14"/>
  <c r="V18" i="14"/>
  <c r="V19" i="14"/>
  <c r="V20" i="14"/>
  <c r="V11" i="14"/>
  <c r="M12" i="12"/>
  <c r="M13" i="12"/>
  <c r="N13" i="12"/>
  <c r="M14" i="12"/>
  <c r="N14" i="12"/>
  <c r="AD14" i="12"/>
  <c r="M15" i="12"/>
  <c r="N15" i="12"/>
  <c r="AC15" i="12"/>
  <c r="M16" i="12"/>
  <c r="N16" i="12"/>
  <c r="M17" i="12"/>
  <c r="N17" i="12"/>
  <c r="M18" i="12"/>
  <c r="N18" i="12"/>
  <c r="M19" i="12"/>
  <c r="N19" i="12"/>
  <c r="M20" i="12"/>
  <c r="N20" i="12"/>
  <c r="M11" i="12"/>
  <c r="N11" i="12"/>
  <c r="AC11" i="12"/>
  <c r="M12" i="14"/>
  <c r="M13" i="14"/>
  <c r="M14" i="14"/>
  <c r="M15" i="14"/>
  <c r="M16" i="14"/>
  <c r="M17" i="14"/>
  <c r="M18" i="14"/>
  <c r="M19" i="14"/>
  <c r="M20" i="14"/>
  <c r="M11" i="14"/>
  <c r="I29" i="14"/>
  <c r="A7" i="14"/>
  <c r="A5" i="14"/>
  <c r="A7" i="12"/>
  <c r="F33" i="14"/>
  <c r="W21" i="14"/>
  <c r="F29" i="14"/>
  <c r="K29" i="14"/>
  <c r="T28" i="14"/>
  <c r="U21" i="14"/>
  <c r="E26" i="14"/>
  <c r="AA20" i="14"/>
  <c r="Z20" i="14"/>
  <c r="Y20" i="14"/>
  <c r="AD20" i="14"/>
  <c r="AA19" i="14"/>
  <c r="Z19" i="14"/>
  <c r="Y19" i="14"/>
  <c r="AA18" i="14"/>
  <c r="Z18" i="14"/>
  <c r="Y18" i="14"/>
  <c r="AD18" i="14"/>
  <c r="AA17" i="14"/>
  <c r="Z17" i="14"/>
  <c r="Y17" i="14"/>
  <c r="AA16" i="14"/>
  <c r="Z16" i="14"/>
  <c r="Y16" i="14"/>
  <c r="AA15" i="14"/>
  <c r="Z15" i="14"/>
  <c r="Y15" i="14"/>
  <c r="AA14" i="14"/>
  <c r="Z14" i="14"/>
  <c r="Y14" i="14"/>
  <c r="AA13" i="14"/>
  <c r="Z13" i="14"/>
  <c r="Y13" i="14"/>
  <c r="AA12" i="14"/>
  <c r="Z12" i="14"/>
  <c r="Y12" i="14"/>
  <c r="AA11" i="14"/>
  <c r="Z11" i="14"/>
  <c r="Y11" i="14"/>
  <c r="AD11" i="14"/>
  <c r="Y13" i="12"/>
  <c r="Y14" i="12"/>
  <c r="Y15" i="12"/>
  <c r="Y16" i="12"/>
  <c r="Y17" i="12"/>
  <c r="Y18" i="12"/>
  <c r="Y19" i="12"/>
  <c r="Y20" i="12"/>
  <c r="Y11" i="12"/>
  <c r="Y12" i="12"/>
  <c r="Z13" i="12"/>
  <c r="AA13" i="12"/>
  <c r="AB13" i="12"/>
  <c r="Z14" i="12"/>
  <c r="AA14" i="12"/>
  <c r="Z15" i="12"/>
  <c r="AA15" i="12"/>
  <c r="Z16" i="12"/>
  <c r="AA16" i="12"/>
  <c r="Z17" i="12"/>
  <c r="AA17" i="12"/>
  <c r="Z18" i="12"/>
  <c r="AA18" i="12"/>
  <c r="Z19" i="12"/>
  <c r="AA19" i="12"/>
  <c r="Z20" i="12"/>
  <c r="AA20" i="12"/>
  <c r="AA11" i="12"/>
  <c r="AA12" i="12"/>
  <c r="AA21" i="12"/>
  <c r="Z11" i="12"/>
  <c r="Z12" i="12"/>
  <c r="G72" i="10"/>
  <c r="H72" i="10"/>
  <c r="A5" i="12"/>
  <c r="F33" i="12"/>
  <c r="I29" i="12"/>
  <c r="W21" i="12"/>
  <c r="F29" i="12"/>
  <c r="K29" i="12"/>
  <c r="T28" i="12"/>
  <c r="U21" i="12"/>
  <c r="E26" i="12"/>
  <c r="G166" i="10"/>
  <c r="H166" i="10"/>
  <c r="G7" i="10"/>
  <c r="H7" i="10"/>
  <c r="G8" i="10"/>
  <c r="H8" i="10"/>
  <c r="G9" i="10"/>
  <c r="H9" i="10"/>
  <c r="G10" i="10"/>
  <c r="H10" i="10"/>
  <c r="G11" i="10"/>
  <c r="H11" i="10"/>
  <c r="G12" i="10"/>
  <c r="H12" i="10"/>
  <c r="G13" i="10"/>
  <c r="H13" i="10"/>
  <c r="G14" i="10"/>
  <c r="H14" i="10"/>
  <c r="G15" i="10"/>
  <c r="H15" i="10"/>
  <c r="G16" i="10"/>
  <c r="H16" i="10"/>
  <c r="G17" i="10"/>
  <c r="H17" i="10"/>
  <c r="G18" i="10"/>
  <c r="H18" i="10"/>
  <c r="G19" i="10"/>
  <c r="H19" i="10"/>
  <c r="G20" i="10"/>
  <c r="H20" i="10"/>
  <c r="G21" i="10"/>
  <c r="H21" i="10"/>
  <c r="G22" i="10"/>
  <c r="H22" i="10"/>
  <c r="G23" i="10"/>
  <c r="H23" i="10"/>
  <c r="G24" i="10"/>
  <c r="H24" i="10"/>
  <c r="G25" i="10"/>
  <c r="H25" i="10"/>
  <c r="G26" i="10"/>
  <c r="H26" i="10"/>
  <c r="G27" i="10"/>
  <c r="H27" i="10"/>
  <c r="G28" i="10"/>
  <c r="H28" i="10"/>
  <c r="G29" i="10"/>
  <c r="H29" i="10"/>
  <c r="G30" i="10"/>
  <c r="H30" i="10"/>
  <c r="G31" i="10"/>
  <c r="H31" i="10"/>
  <c r="G32" i="10"/>
  <c r="H32" i="10"/>
  <c r="G33" i="10"/>
  <c r="H33" i="10"/>
  <c r="G34" i="10"/>
  <c r="H34" i="10"/>
  <c r="G35" i="10"/>
  <c r="H35" i="10"/>
  <c r="G36" i="10"/>
  <c r="H36" i="10"/>
  <c r="G37" i="10"/>
  <c r="H37" i="10"/>
  <c r="G38" i="10"/>
  <c r="H38" i="10"/>
  <c r="G39" i="10"/>
  <c r="H39" i="10"/>
  <c r="G40" i="10"/>
  <c r="H40" i="10"/>
  <c r="G41" i="10"/>
  <c r="H41" i="10"/>
  <c r="G42" i="10"/>
  <c r="H42" i="10"/>
  <c r="G43" i="10"/>
  <c r="H43" i="10"/>
  <c r="G44" i="10"/>
  <c r="H44" i="10"/>
  <c r="G45" i="10"/>
  <c r="H45" i="10"/>
  <c r="G46" i="10"/>
  <c r="H46" i="10"/>
  <c r="G47" i="10"/>
  <c r="H47" i="10"/>
  <c r="G48" i="10"/>
  <c r="H48" i="10"/>
  <c r="G49" i="10"/>
  <c r="H49" i="10"/>
  <c r="G50" i="10"/>
  <c r="H50" i="10"/>
  <c r="G51" i="10"/>
  <c r="H51" i="10"/>
  <c r="G52" i="10"/>
  <c r="H52" i="10"/>
  <c r="G53" i="10"/>
  <c r="H53" i="10"/>
  <c r="G54" i="10"/>
  <c r="H54" i="10"/>
  <c r="G55" i="10"/>
  <c r="H55" i="10"/>
  <c r="G56" i="10"/>
  <c r="H56" i="10"/>
  <c r="G57" i="10"/>
  <c r="H57" i="10"/>
  <c r="G58" i="10"/>
  <c r="H58" i="10"/>
  <c r="G59" i="10"/>
  <c r="H59" i="10"/>
  <c r="G60" i="10"/>
  <c r="H60" i="10"/>
  <c r="G61" i="10"/>
  <c r="H61" i="10"/>
  <c r="G62" i="10"/>
  <c r="H62" i="10"/>
  <c r="G63" i="10"/>
  <c r="H63" i="10"/>
  <c r="G64" i="10"/>
  <c r="H64" i="10"/>
  <c r="G65" i="10"/>
  <c r="H65" i="10"/>
  <c r="G66" i="10"/>
  <c r="H66" i="10"/>
  <c r="G67" i="10"/>
  <c r="H67" i="10"/>
  <c r="G68" i="10"/>
  <c r="H68" i="10"/>
  <c r="G69" i="10"/>
  <c r="H69" i="10"/>
  <c r="G70" i="10"/>
  <c r="H70" i="10"/>
  <c r="G71" i="10"/>
  <c r="H71" i="10"/>
  <c r="G73" i="10"/>
  <c r="H73" i="10"/>
  <c r="G74" i="10"/>
  <c r="H74" i="10"/>
  <c r="G75" i="10"/>
  <c r="H75" i="10"/>
  <c r="G76" i="10"/>
  <c r="H76" i="10"/>
  <c r="G77" i="10"/>
  <c r="H77" i="10"/>
  <c r="G78" i="10"/>
  <c r="H78" i="10"/>
  <c r="G79" i="10"/>
  <c r="H79" i="10"/>
  <c r="G80" i="10"/>
  <c r="H80" i="10"/>
  <c r="G81" i="10"/>
  <c r="H81" i="10"/>
  <c r="G82" i="10"/>
  <c r="H82" i="10"/>
  <c r="G83" i="10"/>
  <c r="H83" i="10"/>
  <c r="G84" i="10"/>
  <c r="H84" i="10"/>
  <c r="G85" i="10"/>
  <c r="H85" i="10"/>
  <c r="G86" i="10"/>
  <c r="H86" i="10"/>
  <c r="G87" i="10"/>
  <c r="H87" i="10"/>
  <c r="G88" i="10"/>
  <c r="H88" i="10"/>
  <c r="G89" i="10"/>
  <c r="H89" i="10"/>
  <c r="G90" i="10"/>
  <c r="H90" i="10"/>
  <c r="G91" i="10"/>
  <c r="H91" i="10"/>
  <c r="G92" i="10"/>
  <c r="H92" i="10"/>
  <c r="G93" i="10"/>
  <c r="H93" i="10"/>
  <c r="G94" i="10"/>
  <c r="H94" i="10"/>
  <c r="G95" i="10"/>
  <c r="H95" i="10"/>
  <c r="G96" i="10"/>
  <c r="H96" i="10"/>
  <c r="G97" i="10"/>
  <c r="H97" i="10"/>
  <c r="G98" i="10"/>
  <c r="H98" i="10"/>
  <c r="G99" i="10"/>
  <c r="H99" i="10"/>
  <c r="G100" i="10"/>
  <c r="H100" i="10"/>
  <c r="G101" i="10"/>
  <c r="H101" i="10"/>
  <c r="G102" i="10"/>
  <c r="H102" i="10"/>
  <c r="G103" i="10"/>
  <c r="H103" i="10"/>
  <c r="G104" i="10"/>
  <c r="H104" i="10"/>
  <c r="G105" i="10"/>
  <c r="H105" i="10"/>
  <c r="G106" i="10"/>
  <c r="H106" i="10"/>
  <c r="G107" i="10"/>
  <c r="H107" i="10"/>
  <c r="G108" i="10"/>
  <c r="H108" i="10"/>
  <c r="G109" i="10"/>
  <c r="H109" i="10"/>
  <c r="G110" i="10"/>
  <c r="H110" i="10"/>
  <c r="G111" i="10"/>
  <c r="H111" i="10"/>
  <c r="G112" i="10"/>
  <c r="H112" i="10"/>
  <c r="G113" i="10"/>
  <c r="H113" i="10"/>
  <c r="G114" i="10"/>
  <c r="H114" i="10"/>
  <c r="G115" i="10"/>
  <c r="H115" i="10"/>
  <c r="G116" i="10"/>
  <c r="H116" i="10"/>
  <c r="G117" i="10"/>
  <c r="H117" i="10"/>
  <c r="G118" i="10"/>
  <c r="H118" i="10"/>
  <c r="G119" i="10"/>
  <c r="H119" i="10"/>
  <c r="G120" i="10"/>
  <c r="H120" i="10"/>
  <c r="G121" i="10"/>
  <c r="H121" i="10"/>
  <c r="G122" i="10"/>
  <c r="H122" i="10"/>
  <c r="G123" i="10"/>
  <c r="H123" i="10"/>
  <c r="G124" i="10"/>
  <c r="H124" i="10"/>
  <c r="G125" i="10"/>
  <c r="H125" i="10"/>
  <c r="G126" i="10"/>
  <c r="H126" i="10"/>
  <c r="G127" i="10"/>
  <c r="H127" i="10"/>
  <c r="G128" i="10"/>
  <c r="H128" i="10"/>
  <c r="G129" i="10"/>
  <c r="H129" i="10"/>
  <c r="G130" i="10"/>
  <c r="H130" i="10"/>
  <c r="G131" i="10"/>
  <c r="H131" i="10"/>
  <c r="G132" i="10"/>
  <c r="H132" i="10"/>
  <c r="G133" i="10"/>
  <c r="H133" i="10"/>
  <c r="G134" i="10"/>
  <c r="H134" i="10"/>
  <c r="G135" i="10"/>
  <c r="H135" i="10"/>
  <c r="G136" i="10"/>
  <c r="H136" i="10"/>
  <c r="G137" i="10"/>
  <c r="H137" i="10"/>
  <c r="G138" i="10"/>
  <c r="H138" i="10"/>
  <c r="G139" i="10"/>
  <c r="H139" i="10"/>
  <c r="G140" i="10"/>
  <c r="H140" i="10"/>
  <c r="G141" i="10"/>
  <c r="H141" i="10"/>
  <c r="G142" i="10"/>
  <c r="H142" i="10"/>
  <c r="G143" i="10"/>
  <c r="H143" i="10"/>
  <c r="G144" i="10"/>
  <c r="H144" i="10"/>
  <c r="G145" i="10"/>
  <c r="H145" i="10"/>
  <c r="G146" i="10"/>
  <c r="H146" i="10"/>
  <c r="G147" i="10"/>
  <c r="H147" i="10"/>
  <c r="G148" i="10"/>
  <c r="H148" i="10"/>
  <c r="G149" i="10"/>
  <c r="H149" i="10"/>
  <c r="G150" i="10"/>
  <c r="H150" i="10"/>
  <c r="G151" i="10"/>
  <c r="H151" i="10"/>
  <c r="G152" i="10"/>
  <c r="H152" i="10"/>
  <c r="G153" i="10"/>
  <c r="H153" i="10"/>
  <c r="G154" i="10"/>
  <c r="H154" i="10"/>
  <c r="G155" i="10"/>
  <c r="H155" i="10"/>
  <c r="G156" i="10"/>
  <c r="H156" i="10"/>
  <c r="G157" i="10"/>
  <c r="H157" i="10"/>
  <c r="G158" i="10"/>
  <c r="H158" i="10"/>
  <c r="G159" i="10"/>
  <c r="H159" i="10"/>
  <c r="G160" i="10"/>
  <c r="H160" i="10"/>
  <c r="G161" i="10"/>
  <c r="H161" i="10"/>
  <c r="G162" i="10"/>
  <c r="H162" i="10"/>
  <c r="G163" i="10"/>
  <c r="H163" i="10"/>
  <c r="G164" i="10"/>
  <c r="H164" i="10"/>
  <c r="G165" i="10"/>
  <c r="H165" i="10"/>
  <c r="G167" i="10"/>
  <c r="H167" i="10"/>
  <c r="G168" i="10"/>
  <c r="H168" i="10"/>
  <c r="G169" i="10"/>
  <c r="H169" i="10"/>
  <c r="G170" i="10"/>
  <c r="H170" i="10"/>
  <c r="G171" i="10"/>
  <c r="H171" i="10"/>
  <c r="G172" i="10"/>
  <c r="H172" i="10"/>
  <c r="G173" i="10"/>
  <c r="H173" i="10"/>
  <c r="G174" i="10"/>
  <c r="H174" i="10"/>
  <c r="G175" i="10"/>
  <c r="H175" i="10"/>
  <c r="G176" i="10"/>
  <c r="H176" i="10"/>
  <c r="G177" i="10"/>
  <c r="H177" i="10"/>
  <c r="G178" i="10"/>
  <c r="H178" i="10"/>
  <c r="G179" i="10"/>
  <c r="H179" i="10"/>
  <c r="G180" i="10"/>
  <c r="H180" i="10"/>
  <c r="G181" i="10"/>
  <c r="H181" i="10"/>
  <c r="G182" i="10"/>
  <c r="H182" i="10"/>
  <c r="G183" i="10"/>
  <c r="H183" i="10"/>
  <c r="G184" i="10"/>
  <c r="H184" i="10"/>
  <c r="G185" i="10"/>
  <c r="H185" i="10"/>
  <c r="G186" i="10"/>
  <c r="H186" i="10"/>
  <c r="G187" i="10"/>
  <c r="H187" i="10"/>
  <c r="G188" i="10"/>
  <c r="H188" i="10"/>
  <c r="G189" i="10"/>
  <c r="H189" i="10"/>
  <c r="G190" i="10"/>
  <c r="H190" i="10"/>
  <c r="G191" i="10"/>
  <c r="H191" i="10"/>
  <c r="G192" i="10"/>
  <c r="H192" i="10"/>
  <c r="G193" i="10"/>
  <c r="H193" i="10"/>
  <c r="G194" i="10"/>
  <c r="H194" i="10"/>
  <c r="G195" i="10"/>
  <c r="H195" i="10"/>
  <c r="G196" i="10"/>
  <c r="H196" i="10"/>
  <c r="G197" i="10"/>
  <c r="H197" i="10"/>
  <c r="G198" i="10"/>
  <c r="H198" i="10"/>
  <c r="G199" i="10"/>
  <c r="H199" i="10"/>
  <c r="G200" i="10"/>
  <c r="H200" i="10"/>
  <c r="G201" i="10"/>
  <c r="H201" i="10"/>
  <c r="G202" i="10"/>
  <c r="H202" i="10"/>
  <c r="G203" i="10"/>
  <c r="H203" i="10"/>
  <c r="G204" i="10"/>
  <c r="H204" i="10"/>
  <c r="G205" i="10"/>
  <c r="H205" i="10"/>
  <c r="G206" i="10"/>
  <c r="H206" i="10"/>
  <c r="G207" i="10"/>
  <c r="H207" i="10"/>
  <c r="G208" i="10"/>
  <c r="H208" i="10"/>
  <c r="G209" i="10"/>
  <c r="H209" i="10"/>
  <c r="G210" i="10"/>
  <c r="H210" i="10"/>
  <c r="G211" i="10"/>
  <c r="H211" i="10"/>
  <c r="G212" i="10"/>
  <c r="H212" i="10"/>
  <c r="G213" i="10"/>
  <c r="H213" i="10"/>
  <c r="G214" i="10"/>
  <c r="H214" i="10"/>
  <c r="G215" i="10"/>
  <c r="H215" i="10"/>
  <c r="G216" i="10"/>
  <c r="H216" i="10"/>
  <c r="G217" i="10"/>
  <c r="H217" i="10"/>
  <c r="G218" i="10"/>
  <c r="H218" i="10"/>
  <c r="G219" i="10"/>
  <c r="H219" i="10"/>
  <c r="G220" i="10"/>
  <c r="H220" i="10"/>
  <c r="G221" i="10"/>
  <c r="H221" i="10"/>
  <c r="G222" i="10"/>
  <c r="H222" i="10"/>
  <c r="G223" i="10"/>
  <c r="H223" i="10"/>
  <c r="G224" i="10"/>
  <c r="H224" i="10"/>
  <c r="G225" i="10"/>
  <c r="H225" i="10"/>
  <c r="G226" i="10"/>
  <c r="H226" i="10"/>
  <c r="G227" i="10"/>
  <c r="H227" i="10"/>
  <c r="G228" i="10"/>
  <c r="H228" i="10"/>
  <c r="G229" i="10"/>
  <c r="H229" i="10"/>
  <c r="G230" i="10"/>
  <c r="H230" i="10"/>
  <c r="G231" i="10"/>
  <c r="H231" i="10"/>
  <c r="G232" i="10"/>
  <c r="H232" i="10"/>
  <c r="G233" i="10"/>
  <c r="H233" i="10"/>
  <c r="G234" i="10"/>
  <c r="H234" i="10"/>
  <c r="G235" i="10"/>
  <c r="H235" i="10"/>
  <c r="G236" i="10"/>
  <c r="H236" i="10"/>
  <c r="G237" i="10"/>
  <c r="H237" i="10"/>
  <c r="G238" i="10"/>
  <c r="H238" i="10"/>
  <c r="G239" i="10"/>
  <c r="H239" i="10"/>
  <c r="G240" i="10"/>
  <c r="H240" i="10"/>
  <c r="G241" i="10"/>
  <c r="H241" i="10"/>
  <c r="H3" i="10"/>
  <c r="G3" i="10"/>
  <c r="E6" i="8"/>
  <c r="E8" i="8"/>
  <c r="E9" i="8"/>
  <c r="E10" i="8"/>
  <c r="E11" i="8"/>
  <c r="E12" i="8"/>
  <c r="E13" i="8"/>
  <c r="E15" i="8"/>
  <c r="E16" i="8"/>
  <c r="E17" i="8"/>
  <c r="E18" i="8"/>
  <c r="E19" i="8"/>
  <c r="E20" i="8"/>
  <c r="E21" i="8"/>
  <c r="E22" i="8"/>
  <c r="E23" i="8"/>
  <c r="E24" i="8"/>
  <c r="D6" i="8"/>
  <c r="D8" i="8"/>
  <c r="D9" i="8"/>
  <c r="D10" i="8"/>
  <c r="D11" i="8"/>
  <c r="D12" i="8"/>
  <c r="D13" i="8"/>
  <c r="D15" i="8"/>
  <c r="D16" i="8"/>
  <c r="D17" i="8"/>
  <c r="D18" i="8"/>
  <c r="D19" i="8"/>
  <c r="D20" i="8"/>
  <c r="D21" i="8"/>
  <c r="D22" i="8"/>
  <c r="D23" i="8"/>
  <c r="D24" i="8"/>
  <c r="C9" i="8"/>
  <c r="C10" i="8"/>
  <c r="C11" i="8"/>
  <c r="C12" i="8"/>
  <c r="C13" i="8"/>
  <c r="C15" i="8"/>
  <c r="C16" i="8"/>
  <c r="C17" i="8"/>
  <c r="C18" i="8"/>
  <c r="C19" i="8"/>
  <c r="C20" i="8"/>
  <c r="C21" i="8"/>
  <c r="C22" i="8"/>
  <c r="C23" i="8"/>
  <c r="C24" i="8"/>
  <c r="D5" i="8"/>
  <c r="C5" i="8"/>
  <c r="D7" i="8"/>
  <c r="C6" i="8"/>
  <c r="E5" i="8"/>
  <c r="C8" i="8"/>
  <c r="D14" i="8"/>
  <c r="C14" i="8"/>
  <c r="E14" i="8"/>
  <c r="E7" i="8"/>
  <c r="C7" i="8"/>
  <c r="L9" i="2"/>
  <c r="O11" i="2"/>
  <c r="O12" i="2"/>
  <c r="O13" i="2"/>
  <c r="O14" i="2"/>
  <c r="O15" i="2"/>
  <c r="O16" i="2"/>
  <c r="O17" i="2"/>
  <c r="O18" i="2"/>
  <c r="O19" i="2"/>
  <c r="O20" i="2"/>
  <c r="O21" i="2"/>
  <c r="O22" i="2"/>
  <c r="O23" i="2"/>
  <c r="O24" i="2"/>
  <c r="O25" i="2"/>
  <c r="O26" i="2"/>
  <c r="O27" i="2"/>
  <c r="O28" i="2"/>
  <c r="O29" i="2"/>
  <c r="O10" i="2"/>
  <c r="O30" i="2"/>
  <c r="D34" i="2"/>
  <c r="N10" i="2"/>
  <c r="N11" i="2"/>
  <c r="N30" i="2"/>
  <c r="M32" i="2"/>
  <c r="N12" i="2"/>
  <c r="N13" i="2"/>
  <c r="N14" i="2"/>
  <c r="N15" i="2"/>
  <c r="N16" i="2"/>
  <c r="N17" i="2"/>
  <c r="N18" i="2"/>
  <c r="N19" i="2"/>
  <c r="N20" i="2"/>
  <c r="N21" i="2"/>
  <c r="N22" i="2"/>
  <c r="N23" i="2"/>
  <c r="N24" i="2"/>
  <c r="N25" i="2"/>
  <c r="N26" i="2"/>
  <c r="N27" i="2"/>
  <c r="N28" i="2"/>
  <c r="N29" i="2"/>
  <c r="H23" i="2"/>
  <c r="K23" i="2"/>
  <c r="H24" i="2"/>
  <c r="K24" i="2"/>
  <c r="Q30" i="2"/>
  <c r="P30" i="2"/>
  <c r="H10" i="2"/>
  <c r="K10" i="2"/>
  <c r="K30" i="2"/>
  <c r="H11" i="2"/>
  <c r="K11" i="2"/>
  <c r="H12" i="2"/>
  <c r="K12" i="2"/>
  <c r="L12" i="2"/>
  <c r="H13" i="2"/>
  <c r="K13" i="2"/>
  <c r="H14" i="2"/>
  <c r="K14" i="2"/>
  <c r="L14" i="2"/>
  <c r="H15" i="2"/>
  <c r="K15" i="2"/>
  <c r="L15" i="2"/>
  <c r="H16" i="2"/>
  <c r="K16" i="2"/>
  <c r="L16" i="2"/>
  <c r="H17" i="2"/>
  <c r="K17" i="2"/>
  <c r="H18" i="2"/>
  <c r="K18" i="2"/>
  <c r="H19" i="2"/>
  <c r="K19" i="2"/>
  <c r="H20" i="2"/>
  <c r="K20" i="2"/>
  <c r="H21" i="2"/>
  <c r="K21" i="2"/>
  <c r="H22" i="2"/>
  <c r="K22" i="2"/>
  <c r="H25" i="2"/>
  <c r="K25" i="2"/>
  <c r="H26" i="2"/>
  <c r="K26" i="2"/>
  <c r="H27" i="2"/>
  <c r="K27" i="2"/>
  <c r="H28" i="2"/>
  <c r="K28" i="2"/>
  <c r="H29" i="2"/>
  <c r="K29" i="2"/>
  <c r="D25" i="8"/>
  <c r="E25" i="8"/>
  <c r="C25" i="8"/>
  <c r="F5" i="8"/>
  <c r="F6" i="8"/>
  <c r="F7" i="8"/>
  <c r="F8" i="8"/>
  <c r="F9" i="8"/>
  <c r="L11" i="2"/>
  <c r="L13" i="2"/>
  <c r="F10" i="8"/>
  <c r="F11" i="8"/>
  <c r="F12" i="8"/>
  <c r="L17" i="2"/>
  <c r="F13" i="8"/>
  <c r="L18" i="2"/>
  <c r="F14" i="8"/>
  <c r="L19" i="2"/>
  <c r="F15" i="8"/>
  <c r="L20" i="2"/>
  <c r="F16" i="8"/>
  <c r="L21" i="2"/>
  <c r="F17" i="8"/>
  <c r="L22" i="2"/>
  <c r="F18" i="8"/>
  <c r="L23" i="2"/>
  <c r="F19" i="8"/>
  <c r="L24" i="2"/>
  <c r="F20" i="8"/>
  <c r="L25" i="2"/>
  <c r="F21" i="8"/>
  <c r="L26" i="2"/>
  <c r="F22" i="8"/>
  <c r="L27" i="2"/>
  <c r="F23" i="8"/>
  <c r="L28" i="2"/>
  <c r="F24" i="8"/>
  <c r="L29" i="2"/>
  <c r="F25" i="8"/>
  <c r="D32" i="2"/>
  <c r="M34" i="2"/>
  <c r="L10" i="2"/>
  <c r="L30" i="2"/>
  <c r="AD12" i="14"/>
  <c r="AB13" i="14"/>
  <c r="AD14" i="14"/>
  <c r="AE14" i="14"/>
  <c r="AG14" i="14"/>
  <c r="AB15" i="14"/>
  <c r="AB18" i="14"/>
  <c r="Y21" i="14"/>
  <c r="AB11" i="14"/>
  <c r="AA21" i="14"/>
  <c r="V21" i="14"/>
  <c r="I26" i="14"/>
  <c r="T25" i="14"/>
  <c r="Z21" i="14"/>
  <c r="AB12" i="14"/>
  <c r="AB14" i="14"/>
  <c r="AB16" i="14"/>
  <c r="AB17" i="14"/>
  <c r="AB19" i="14"/>
  <c r="AB20" i="14"/>
  <c r="AB11" i="12"/>
  <c r="AE13" i="14"/>
  <c r="AG13" i="14"/>
  <c r="AE16" i="14"/>
  <c r="AG16" i="14"/>
  <c r="AE18" i="14"/>
  <c r="AG18" i="14"/>
  <c r="AB21" i="14"/>
  <c r="AE11" i="14"/>
  <c r="AG11" i="14"/>
  <c r="AF11" i="14"/>
  <c r="T11" i="14"/>
  <c r="AJ11" i="14"/>
  <c r="N12" i="12"/>
  <c r="AD12" i="12"/>
  <c r="AC13" i="12"/>
  <c r="AB14" i="12"/>
  <c r="AC14" i="12"/>
  <c r="AE17" i="14"/>
  <c r="AG17" i="14"/>
  <c r="AD17" i="14"/>
  <c r="AD19" i="14"/>
  <c r="AE19" i="14"/>
  <c r="AG19" i="14"/>
  <c r="AG12" i="14"/>
  <c r="AF12" i="14"/>
  <c r="AF18" i="14"/>
  <c r="T18" i="14"/>
  <c r="AH18" i="14"/>
  <c r="AF16" i="14"/>
  <c r="AI12" i="14"/>
  <c r="AJ12" i="14"/>
  <c r="T12" i="14"/>
  <c r="AF13" i="14"/>
  <c r="AH13" i="14"/>
  <c r="AJ14" i="14"/>
  <c r="AI14" i="14"/>
  <c r="T14" i="14"/>
  <c r="AH14" i="14"/>
  <c r="T13" i="14"/>
  <c r="AJ13" i="14"/>
  <c r="AJ20" i="14"/>
  <c r="T20" i="14"/>
  <c r="AI20" i="14"/>
  <c r="AH20" i="14"/>
  <c r="AH12" i="14"/>
  <c r="AJ18" i="14"/>
  <c r="AF19" i="14"/>
  <c r="AI16" i="14"/>
  <c r="AJ16" i="14"/>
  <c r="AD15" i="14"/>
  <c r="AE15" i="14"/>
  <c r="AG15" i="14"/>
  <c r="AG21" i="14"/>
  <c r="AH11" i="14"/>
  <c r="AI11" i="14"/>
  <c r="AB18" i="12"/>
  <c r="AC18" i="12"/>
  <c r="AB17" i="12"/>
  <c r="AC17" i="12"/>
  <c r="AB15" i="12"/>
  <c r="AB20" i="12"/>
  <c r="AC20" i="12"/>
  <c r="AB16" i="12"/>
  <c r="AC16" i="12"/>
  <c r="AE20" i="12"/>
  <c r="AG20" i="12"/>
  <c r="AD20" i="12"/>
  <c r="AD13" i="12"/>
  <c r="AE13" i="12"/>
  <c r="AG13" i="12"/>
  <c r="AB12" i="12"/>
  <c r="AB19" i="12"/>
  <c r="AC19" i="12"/>
  <c r="AD11" i="12"/>
  <c r="AE11" i="12"/>
  <c r="AG11" i="12"/>
  <c r="V21" i="12"/>
  <c r="I26" i="12"/>
  <c r="T25" i="12"/>
  <c r="Y21" i="12"/>
  <c r="Z21" i="12"/>
  <c r="AD18" i="12"/>
  <c r="AE18" i="12"/>
  <c r="AG18" i="12"/>
  <c r="AD19" i="12"/>
  <c r="AD17" i="12"/>
  <c r="AE17" i="12"/>
  <c r="AG17" i="12"/>
  <c r="AD16" i="12"/>
  <c r="AE16" i="12"/>
  <c r="AG16" i="12"/>
  <c r="AD15" i="12"/>
  <c r="AE15" i="12"/>
  <c r="AG15" i="12"/>
  <c r="AE14" i="12"/>
  <c r="AE12" i="12"/>
  <c r="AG12" i="12"/>
  <c r="AC12" i="12"/>
  <c r="AF12" i="12"/>
  <c r="AH12" i="12"/>
  <c r="AF17" i="12"/>
  <c r="AI17" i="12"/>
  <c r="AF17" i="14"/>
  <c r="AI18" i="14"/>
  <c r="T16" i="14"/>
  <c r="AH16" i="14"/>
  <c r="AI13" i="14"/>
  <c r="AF15" i="14"/>
  <c r="AE21" i="14"/>
  <c r="AD21" i="14"/>
  <c r="T19" i="14"/>
  <c r="AI19" i="14"/>
  <c r="AJ19" i="14"/>
  <c r="AH19" i="14"/>
  <c r="AK11" i="14"/>
  <c r="AF13" i="12"/>
  <c r="AI13" i="12"/>
  <c r="AF20" i="12"/>
  <c r="T20" i="12"/>
  <c r="AF18" i="12"/>
  <c r="AJ18" i="12"/>
  <c r="AH20" i="12"/>
  <c r="AF15" i="12"/>
  <c r="AH15" i="12"/>
  <c r="AF16" i="12"/>
  <c r="T16" i="12"/>
  <c r="AE19" i="12"/>
  <c r="AG19" i="12"/>
  <c r="AB21" i="12"/>
  <c r="AF11" i="12"/>
  <c r="AI11" i="12"/>
  <c r="AH18" i="12"/>
  <c r="AH17" i="12"/>
  <c r="AI18" i="12"/>
  <c r="AD21" i="12"/>
  <c r="AG14" i="12"/>
  <c r="AG21" i="12"/>
  <c r="AE21" i="12"/>
  <c r="AF14" i="12"/>
  <c r="T17" i="12"/>
  <c r="AJ17" i="12"/>
  <c r="AJ11" i="12"/>
  <c r="AJ20" i="12"/>
  <c r="AI20" i="12"/>
  <c r="AI15" i="12"/>
  <c r="AJ15" i="12"/>
  <c r="AH16" i="12"/>
  <c r="T18" i="12"/>
  <c r="T17" i="14"/>
  <c r="AH17" i="14"/>
  <c r="AJ17" i="14"/>
  <c r="AJ21" i="14"/>
  <c r="AI17" i="14"/>
  <c r="AI15" i="14"/>
  <c r="AI21" i="14"/>
  <c r="AH15" i="14"/>
  <c r="AH21" i="14"/>
  <c r="T15" i="14"/>
  <c r="AJ15" i="14"/>
  <c r="AF21" i="14"/>
  <c r="T23" i="14"/>
  <c r="T33" i="14"/>
  <c r="T21" i="14"/>
  <c r="T15" i="12"/>
  <c r="AJ13" i="12"/>
  <c r="AH13" i="12"/>
  <c r="AJ16" i="12"/>
  <c r="T13" i="12"/>
  <c r="AF19" i="12"/>
  <c r="T12" i="12"/>
  <c r="AH11" i="12"/>
  <c r="AK11" i="12"/>
  <c r="AI16" i="12"/>
  <c r="AJ12" i="12"/>
  <c r="AI12" i="12"/>
  <c r="T11" i="12"/>
  <c r="T14" i="12"/>
  <c r="AI14" i="12"/>
  <c r="AH14" i="12"/>
  <c r="AF21" i="12"/>
  <c r="T23" i="12"/>
  <c r="T33" i="12"/>
  <c r="AJ14" i="12"/>
  <c r="AI19" i="12"/>
  <c r="AI21" i="12"/>
  <c r="T19" i="12"/>
  <c r="T21" i="12"/>
  <c r="AH19" i="12"/>
  <c r="AH21" i="12"/>
  <c r="AJ19" i="12"/>
  <c r="AJ21" i="12"/>
</calcChain>
</file>

<file path=xl/sharedStrings.xml><?xml version="1.0" encoding="utf-8"?>
<sst xmlns="http://schemas.openxmlformats.org/spreadsheetml/2006/main" count="1574" uniqueCount="473">
  <si>
    <t>Reisekostenabrechnung</t>
  </si>
  <si>
    <t>Reisezweck</t>
  </si>
  <si>
    <t>Nachweis</t>
  </si>
  <si>
    <t>Summe</t>
  </si>
  <si>
    <t>Übernachtungskosten</t>
  </si>
  <si>
    <t>EUR</t>
  </si>
  <si>
    <t>km</t>
  </si>
  <si>
    <t>Reisetag</t>
  </si>
  <si>
    <t>Ende</t>
  </si>
  <si>
    <t>Dauer</t>
  </si>
  <si>
    <t>Sonstiges</t>
  </si>
  <si>
    <t>Datum</t>
  </si>
  <si>
    <t>Beginn</t>
  </si>
  <si>
    <t>Reisezeiten</t>
  </si>
  <si>
    <t>Fahrtkosten</t>
  </si>
  <si>
    <t>Übernachtung</t>
  </si>
  <si>
    <t>ja</t>
  </si>
  <si>
    <t>nein</t>
  </si>
  <si>
    <t>Zeit</t>
  </si>
  <si>
    <t>Std.</t>
  </si>
  <si>
    <t>Pauschal</t>
  </si>
  <si>
    <t>gefahrene Strecke (gesamt)</t>
  </si>
  <si>
    <t>Verpflegungsgeld</t>
  </si>
  <si>
    <t>GESAMTSUMME</t>
  </si>
  <si>
    <t>bis</t>
  </si>
  <si>
    <t>von</t>
  </si>
  <si>
    <t>Fahrt-kosten (PKW)</t>
  </si>
  <si>
    <t>Fahrtkosten Gesamt</t>
  </si>
  <si>
    <t>Achtung: ab 2014 neues Reisekostenrecht: geänderte vereinfachte Rechtsprechung !</t>
  </si>
  <si>
    <t>Pauschbeträge für Verpflegungsmehraufwendungen</t>
  </si>
  <si>
    <t>bei einer Abwesenheitsdauer je Kalendertag im Ausland (Geltungsdauer 2014)</t>
  </si>
  <si>
    <t>---------------------------------------------------------------------------------------------------------------------------------</t>
  </si>
  <si>
    <t>Afghanistan</t>
  </si>
  <si>
    <t>Ägypten</t>
  </si>
  <si>
    <t>Äthiopien</t>
  </si>
  <si>
    <t>Äquatorialguinea</t>
  </si>
  <si>
    <t>Albanien</t>
  </si>
  <si>
    <t>Algerien</t>
  </si>
  <si>
    <t>Andorra</t>
  </si>
  <si>
    <t>Angola</t>
  </si>
  <si>
    <t>Antigua und Barbuda</t>
  </si>
  <si>
    <t>Argentinien</t>
  </si>
  <si>
    <t>Armenien</t>
  </si>
  <si>
    <t>Aserbaidschan</t>
  </si>
  <si>
    <t>Australien</t>
  </si>
  <si>
    <t>_</t>
  </si>
  <si>
    <t>- Canberra</t>
  </si>
  <si>
    <t>- Sydney</t>
  </si>
  <si>
    <t>- im Übrigen</t>
  </si>
  <si>
    <t>Bahrain</t>
  </si>
  <si>
    <t>Bangladesch</t>
  </si>
  <si>
    <t>Barbados</t>
  </si>
  <si>
    <t>Belgien</t>
  </si>
  <si>
    <t>Benin</t>
  </si>
  <si>
    <t>Bolivien</t>
  </si>
  <si>
    <t>Bosnien-Herzegowina</t>
  </si>
  <si>
    <t>Botsuana</t>
  </si>
  <si>
    <t>Brasilien</t>
  </si>
  <si>
    <t>- Brasilia</t>
  </si>
  <si>
    <t>- Rio de Janeiro</t>
  </si>
  <si>
    <t>- Sao Paulo</t>
  </si>
  <si>
    <t>Brunei (Darussalam)</t>
  </si>
  <si>
    <t>Bulgarien</t>
  </si>
  <si>
    <t>Burkina Faso</t>
  </si>
  <si>
    <t>Burundi</t>
  </si>
  <si>
    <t>Chile</t>
  </si>
  <si>
    <t>China</t>
  </si>
  <si>
    <t>- Chengdu</t>
  </si>
  <si>
    <t>- Hongkong</t>
  </si>
  <si>
    <t>- Peking</t>
  </si>
  <si>
    <t>- Shanghai</t>
  </si>
  <si>
    <t>Costa Rica</t>
  </si>
  <si>
    <t>Côte d'Ivoire</t>
  </si>
  <si>
    <t>Dänemark</t>
  </si>
  <si>
    <t>Dominica</t>
  </si>
  <si>
    <t>Dominikanische Republik</t>
  </si>
  <si>
    <t>Dschibuti</t>
  </si>
  <si>
    <t>Ecuador</t>
  </si>
  <si>
    <t>El Salvador</t>
  </si>
  <si>
    <t>Eritrea</t>
  </si>
  <si>
    <t>Estland</t>
  </si>
  <si>
    <t>Fidschi</t>
  </si>
  <si>
    <t>Finnland</t>
  </si>
  <si>
    <t>Frankreich</t>
  </si>
  <si>
    <t>- Lyon</t>
  </si>
  <si>
    <t>- Marseille</t>
  </si>
  <si>
    <t>- Paris *)</t>
  </si>
  <si>
    <t>- Straßburg</t>
  </si>
  <si>
    <t>Gabun</t>
  </si>
  <si>
    <t>Gambia</t>
  </si>
  <si>
    <t>Georgien</t>
  </si>
  <si>
    <t>Ghana</t>
  </si>
  <si>
    <t>Grenada</t>
  </si>
  <si>
    <t>Griechenland</t>
  </si>
  <si>
    <t>- Athen</t>
  </si>
  <si>
    <t>Guatemala</t>
  </si>
  <si>
    <t>Guinea</t>
  </si>
  <si>
    <t>Guinea-Bissau</t>
  </si>
  <si>
    <t>Guyana</t>
  </si>
  <si>
    <t>Haiti</t>
  </si>
  <si>
    <t>Honduras</t>
  </si>
  <si>
    <t>Indien</t>
  </si>
  <si>
    <t>- Chennai (Madras)</t>
  </si>
  <si>
    <t>- Kalkutta (Kolkata)</t>
  </si>
  <si>
    <t>- Bombay (Mumbai)</t>
  </si>
  <si>
    <t>- Neu Delhi</t>
  </si>
  <si>
    <t>Indonesien</t>
  </si>
  <si>
    <t>Iran, Islamische Republik</t>
  </si>
  <si>
    <t>Irland</t>
  </si>
  <si>
    <t>Island</t>
  </si>
  <si>
    <t>Israel</t>
  </si>
  <si>
    <t>Italien</t>
  </si>
  <si>
    <t>- Mailand</t>
  </si>
  <si>
    <t>- Rom</t>
  </si>
  <si>
    <t>Jamaika</t>
  </si>
  <si>
    <t>Japan</t>
  </si>
  <si>
    <t>- Tokio</t>
  </si>
  <si>
    <t>Jemen</t>
  </si>
  <si>
    <t>Jordanien</t>
  </si>
  <si>
    <t>Kambodscha</t>
  </si>
  <si>
    <t>Kamerun</t>
  </si>
  <si>
    <t>Kanada</t>
  </si>
  <si>
    <t>- Ottawa</t>
  </si>
  <si>
    <t>- Toronto</t>
  </si>
  <si>
    <t>- Vancouver</t>
  </si>
  <si>
    <t>Kap Verde</t>
  </si>
  <si>
    <t>Kasachstan</t>
  </si>
  <si>
    <t>Katar</t>
  </si>
  <si>
    <t>Kenia</t>
  </si>
  <si>
    <t>Kirgisistan</t>
  </si>
  <si>
    <t>Kolumbien</t>
  </si>
  <si>
    <t>Kongo</t>
  </si>
  <si>
    <t>Kongo, Demokratische Republik</t>
  </si>
  <si>
    <t>(früher: Zaire)</t>
  </si>
  <si>
    <t>Korea,
Demokratische Volksrepublik</t>
  </si>
  <si>
    <t>Korea,</t>
  </si>
  <si>
    <t>Korea Republik</t>
  </si>
  <si>
    <t>Kosovo</t>
  </si>
  <si>
    <t>Kroatien</t>
  </si>
  <si>
    <t>Kuba</t>
  </si>
  <si>
    <t>Kuwait</t>
  </si>
  <si>
    <t>Laos</t>
  </si>
  <si>
    <t>Lesotho</t>
  </si>
  <si>
    <t>Lettland</t>
  </si>
  <si>
    <t>Libanon</t>
  </si>
  <si>
    <t>Libyen</t>
  </si>
  <si>
    <t>Liechtenstein</t>
  </si>
  <si>
    <t>Litauen</t>
  </si>
  <si>
    <t>Luxemburg</t>
  </si>
  <si>
    <t>Madagaskar</t>
  </si>
  <si>
    <t>Malawi</t>
  </si>
  <si>
    <t>Malaysia</t>
  </si>
  <si>
    <t>Malediven</t>
  </si>
  <si>
    <t>Mali</t>
  </si>
  <si>
    <t>Malta</t>
  </si>
  <si>
    <t>Marokko</t>
  </si>
  <si>
    <t>Marshall Inseln</t>
  </si>
  <si>
    <t>Mauretanien</t>
  </si>
  <si>
    <t>Mauritius</t>
  </si>
  <si>
    <t>Mazedonien</t>
  </si>
  <si>
    <t>Mexiko</t>
  </si>
  <si>
    <t>Mikronesien</t>
  </si>
  <si>
    <t>Moldau, Republik</t>
  </si>
  <si>
    <t>Monaco</t>
  </si>
  <si>
    <t>Mongolei</t>
  </si>
  <si>
    <t>Montenegro</t>
  </si>
  <si>
    <t>Mosambik</t>
  </si>
  <si>
    <t>Myanmar (früher Burma)</t>
  </si>
  <si>
    <t>Namibia</t>
  </si>
  <si>
    <t>Nepal</t>
  </si>
  <si>
    <t>Neuseeland</t>
  </si>
  <si>
    <t>Nicaragua</t>
  </si>
  <si>
    <t>Niederlande</t>
  </si>
  <si>
    <t>Niger</t>
  </si>
  <si>
    <t>Nigeria</t>
  </si>
  <si>
    <t>Norwegen</t>
  </si>
  <si>
    <t>Österreich</t>
  </si>
  <si>
    <t>Oman</t>
  </si>
  <si>
    <t>Pakistan</t>
  </si>
  <si>
    <t>- Islamabad</t>
  </si>
  <si>
    <t>- Im Übrigen</t>
  </si>
  <si>
    <t>Palau</t>
  </si>
  <si>
    <t>Panama</t>
  </si>
  <si>
    <t>Papua-Neuguinea</t>
  </si>
  <si>
    <t>Paraguay</t>
  </si>
  <si>
    <t>Peru</t>
  </si>
  <si>
    <t>Philippinen</t>
  </si>
  <si>
    <t>Polen</t>
  </si>
  <si>
    <t>- Breslau</t>
  </si>
  <si>
    <t>- Danzig</t>
  </si>
  <si>
    <t>- Krakau</t>
  </si>
  <si>
    <t>- Warschau, Krakau</t>
  </si>
  <si>
    <t>Portugal</t>
  </si>
  <si>
    <t>- Lissabon</t>
  </si>
  <si>
    <t>Ruanda</t>
  </si>
  <si>
    <t>Rumänien</t>
  </si>
  <si>
    <t>- Bukarest</t>
  </si>
  <si>
    <t>Russische Föderation</t>
  </si>
  <si>
    <t>- Moskau ²)</t>
  </si>
  <si>
    <t>- Moskau ³)</t>
  </si>
  <si>
    <t>0³)</t>
  </si>
  <si>
    <t>- St. Petersburg</t>
  </si>
  <si>
    <t>Sambia</t>
  </si>
  <si>
    <t>Samoa</t>
  </si>
  <si>
    <t>San Marino</t>
  </si>
  <si>
    <t>Sao Tomé und Principe</t>
  </si>
  <si>
    <t>Saudi-Arabien</t>
  </si>
  <si>
    <t>- Djidda</t>
  </si>
  <si>
    <t>- Riad</t>
  </si>
  <si>
    <t>Schweden</t>
  </si>
  <si>
    <t>Schweiz</t>
  </si>
  <si>
    <t>- Genf</t>
  </si>
  <si>
    <t>Senegal</t>
  </si>
  <si>
    <t>Serbien</t>
  </si>
  <si>
    <t>Sierra Leone</t>
  </si>
  <si>
    <t>Simbabwe</t>
  </si>
  <si>
    <t>Singapur</t>
  </si>
  <si>
    <t>Slowakische Republik</t>
  </si>
  <si>
    <t>Slowenien</t>
  </si>
  <si>
    <t>Spanien</t>
  </si>
  <si>
    <t>- Barcelona</t>
  </si>
  <si>
    <t>- Kanarische Inseln</t>
  </si>
  <si>
    <t>- Madrid</t>
  </si>
  <si>
    <t>- Palma de Mallorca</t>
  </si>
  <si>
    <t>Sri Lanka</t>
  </si>
  <si>
    <t>St. Kitts und Nevis</t>
  </si>
  <si>
    <t>St. Lucia</t>
  </si>
  <si>
    <t>St. Vincent und die Grenadinen</t>
  </si>
  <si>
    <t>Sudan</t>
  </si>
  <si>
    <t>Südafrika</t>
  </si>
  <si>
    <t>- Kapstadt</t>
  </si>
  <si>
    <t>Südsudan</t>
  </si>
  <si>
    <t>Suriname</t>
  </si>
  <si>
    <t>Syrien, Arabische Republik</t>
  </si>
  <si>
    <t>Tadschikistan</t>
  </si>
  <si>
    <t>Taiwan</t>
  </si>
  <si>
    <t>Tansania</t>
  </si>
  <si>
    <t>Thailand</t>
  </si>
  <si>
    <t>Togo</t>
  </si>
  <si>
    <t>Tonga</t>
  </si>
  <si>
    <t>Trinidad und Tobago</t>
  </si>
  <si>
    <t>Tschad</t>
  </si>
  <si>
    <t>Tschechische Republik</t>
  </si>
  <si>
    <t>Türkei</t>
  </si>
  <si>
    <t>- Instanbul</t>
  </si>
  <si>
    <t>- Izmir</t>
  </si>
  <si>
    <t>Tunesien</t>
  </si>
  <si>
    <t>Turkmenistan</t>
  </si>
  <si>
    <t>Uganda</t>
  </si>
  <si>
    <t>Ukraine</t>
  </si>
  <si>
    <t>Ungarn</t>
  </si>
  <si>
    <t>Uruguay</t>
  </si>
  <si>
    <t>Usbekistan</t>
  </si>
  <si>
    <t>Vatikanstadt</t>
  </si>
  <si>
    <t>Venezuela</t>
  </si>
  <si>
    <t>Vereinigte Arabische Emirate</t>
  </si>
  <si>
    <t>Vereinigte Staaten</t>
  </si>
  <si>
    <t>- Atlanta</t>
  </si>
  <si>
    <t>- Boston</t>
  </si>
  <si>
    <t>- Chicago</t>
  </si>
  <si>
    <t>- Houston</t>
  </si>
  <si>
    <t>- Los Angeles</t>
  </si>
  <si>
    <t>- Miami</t>
  </si>
  <si>
    <t>- New York</t>
  </si>
  <si>
    <t>- San Francisco</t>
  </si>
  <si>
    <t>- Washington DC</t>
  </si>
  <si>
    <t>- Im Übrigen       Vereinigtes Königreich v. GB</t>
  </si>
  <si>
    <t>und Nordirland</t>
  </si>
  <si>
    <t>- London</t>
  </si>
  <si>
    <t>Vietnam</t>
  </si>
  <si>
    <t>Weißrussland</t>
  </si>
  <si>
    <t>Zentralafrikanische Republik</t>
  </si>
  <si>
    <t>Zypern</t>
  </si>
  <si>
    <t>*</t>
  </si>
  <si>
    <t>1) einschl. der Departements Haute-Seine, Seine-Saint Denis und Val-de-Marne</t>
  </si>
  <si>
    <t>²) Außer Gästewohnungen der Deutschen Botschaft</t>
  </si>
  <si>
    <t>³) Gästewohnungen der Deutschen Botschaft. Soweit diese Wohnungen gegen Entgelt angemietet werden, können 135 € angesetzt werden.</t>
  </si>
  <si>
    <t>Reiseziel</t>
  </si>
  <si>
    <t>Deutschland</t>
  </si>
  <si>
    <t>Land         mind. 24 Std.                  mind. 8 Std.       Übernachtung</t>
  </si>
  <si>
    <t>Erläuterungen</t>
  </si>
  <si>
    <t>Ich bin Arbeitnehmer?</t>
  </si>
  <si>
    <t xml:space="preserve">Reisezweck </t>
  </si>
  <si>
    <t>Name:</t>
  </si>
  <si>
    <t>lt. Anlage (Bsp.: Parkkosten, Autobahnge-bühren)</t>
  </si>
  <si>
    <t>bei einer Abwesenheitsdauer je Kalendertag im Ausland (Geltungsdauer 2015)</t>
  </si>
  <si>
    <t>20% 80% 40%</t>
  </si>
  <si>
    <t>Cabo Verde</t>
  </si>
  <si>
    <t>Frankreich                                                                                                                 </t>
  </si>
  <si>
    <t>Kongo, Republik</t>
  </si>
  <si>
    <t>Kongo, Demokratische Republik (früher: Zaire)</t>
  </si>
  <si>
    <t>Korea, Demokr. Volksrepublik</t>
  </si>
  <si>
    <t>Korea, Republik</t>
  </si>
  <si>
    <t>Moldawien</t>
  </si>
  <si>
    <t>Slowakei</t>
  </si>
  <si>
    <t>Syrien, arabische Republik</t>
  </si>
  <si>
    <t>Vereinigtes Königreich</t>
  </si>
  <si>
    <t>*) einschl. der Departements Haute-Seine, Seine-Saint Denis und Val-de-Marne</t>
  </si>
  <si>
    <t>1) inkl. An- und Abreisetag</t>
  </si>
  <si>
    <t>Land               mind. 24 Std.            mind. 8 Std.     Übernachtung</t>
  </si>
  <si>
    <t>Verpfle-gungspau-schale</t>
  </si>
  <si>
    <t xml:space="preserve">Reiseziel </t>
  </si>
  <si>
    <t>Ort</t>
  </si>
  <si>
    <t>Über-nachtung</t>
  </si>
  <si>
    <t>Wurden bestimmte Mahlzeiten gestellt bzw. separat abgerechnet?</t>
  </si>
  <si>
    <t>Frühstück</t>
  </si>
  <si>
    <t xml:space="preserve">Mittag </t>
  </si>
  <si>
    <t>Abendessen</t>
  </si>
  <si>
    <t>SUMME</t>
  </si>
  <si>
    <t>Verpflegung</t>
  </si>
  <si>
    <t>Pauschale</t>
  </si>
  <si>
    <t>Reisekostenabrechnung 2016 (Inland)</t>
  </si>
  <si>
    <t>Berlin</t>
  </si>
  <si>
    <t>Hotel (Name)</t>
  </si>
  <si>
    <t>Mittag</t>
  </si>
  <si>
    <t>Mittagessen</t>
  </si>
  <si>
    <t>Kürzungspauschalen Inland</t>
  </si>
  <si>
    <t>Abend</t>
  </si>
  <si>
    <t>Kilometerpauschale</t>
  </si>
  <si>
    <t>Januar</t>
  </si>
  <si>
    <t>Februar</t>
  </si>
  <si>
    <t>März</t>
  </si>
  <si>
    <t>April</t>
  </si>
  <si>
    <t>Mai</t>
  </si>
  <si>
    <t>Juni</t>
  </si>
  <si>
    <t>Juli</t>
  </si>
  <si>
    <t>August</t>
  </si>
  <si>
    <t>September</t>
  </si>
  <si>
    <t>Oktober</t>
  </si>
  <si>
    <t>November</t>
  </si>
  <si>
    <t>Dezember</t>
  </si>
  <si>
    <t>Vereinigtes Königreich von Großbritannien und Nordirland: London</t>
  </si>
  <si>
    <t>Vereinigtes Königreich von Großbritannien und Nordirland (Übriges)</t>
  </si>
  <si>
    <t>Vereinigte Staaten von Amerika USA: Washington, D. C.</t>
  </si>
  <si>
    <t>Vereinigte Staaten von Amerika USA: San Francisco</t>
  </si>
  <si>
    <t>Vereinigte Staaten von Amerika USA: New York City</t>
  </si>
  <si>
    <t>Vereinigte Staaten von Amerika USA: Miami</t>
  </si>
  <si>
    <t>Vereinigte Staaten von Amerika USA: Los Angeles</t>
  </si>
  <si>
    <t>Vereinigte Staaten von Amerika USA: Houston</t>
  </si>
  <si>
    <t>Vereinigte Staaten von Amerika USA: Chicago</t>
  </si>
  <si>
    <t>Vereinigte Staaten von Amerika USA: Boston</t>
  </si>
  <si>
    <t>Vereinigte Staaten von Amerika USA: Atlanta</t>
  </si>
  <si>
    <t>Vereinigte Staaten von Amerika USA (Übrige)</t>
  </si>
  <si>
    <t>Vereinigte Arabischen Emirate</t>
  </si>
  <si>
    <t>Vatikanstadt/Vatikanstaat</t>
  </si>
  <si>
    <t>Türkei: Izmir</t>
  </si>
  <si>
    <t>Türkei: Istanbul</t>
  </si>
  <si>
    <t>Türkei (Übrige)</t>
  </si>
  <si>
    <t>Südafrika: Kapstadt</t>
  </si>
  <si>
    <t>Südafrika: Johannisburg</t>
  </si>
  <si>
    <t>Südafrika (Übriges)</t>
  </si>
  <si>
    <t>São Tomé und Príncipe</t>
  </si>
  <si>
    <t>Syrien</t>
  </si>
  <si>
    <t>Sri Lanka (früher: Ceylon)</t>
  </si>
  <si>
    <t>Spanien: Palma de Mallorca</t>
  </si>
  <si>
    <t>Spanien: Madrid</t>
  </si>
  <si>
    <t>Spanien: Kanarische Inseln</t>
  </si>
  <si>
    <t>Spanien: Barcelona</t>
  </si>
  <si>
    <t>Spanien (Übriges)</t>
  </si>
  <si>
    <t>Schweiz: Genf</t>
  </si>
  <si>
    <t>Schweiz (Übrige)</t>
  </si>
  <si>
    <t>Saudiarabien: Riad</t>
  </si>
  <si>
    <t>Saudiarabien: Djidda</t>
  </si>
  <si>
    <t>Saudiarabien (Übriges)</t>
  </si>
  <si>
    <t>Russische Föderation: Sankt Petersburg</t>
  </si>
  <si>
    <t>Russische Föderation: Moskau</t>
  </si>
  <si>
    <t>Russische Föderation (Übrige)</t>
  </si>
  <si>
    <t>Rumänien: Bukarest</t>
  </si>
  <si>
    <t>Rumänien (Übriges)</t>
  </si>
  <si>
    <t>Polen: Warschau</t>
  </si>
  <si>
    <t>Polen: Krakau</t>
  </si>
  <si>
    <t>Polen: Danzig</t>
  </si>
  <si>
    <t>Polen: Breslau</t>
  </si>
  <si>
    <t>Polen (Übriges)</t>
  </si>
  <si>
    <t>Pakistan: Islamabad</t>
  </si>
  <si>
    <t>Pakistan (Übriges)</t>
  </si>
  <si>
    <t>Myanmar (früher: Burma)</t>
  </si>
  <si>
    <t>Korea, Demokratische Volksrepublik (Nordkorea)</t>
  </si>
  <si>
    <t>Kongo, Demokratische Republik (früher: Zaire)</t>
  </si>
  <si>
    <t>Kanada: Vancouver</t>
  </si>
  <si>
    <t>Kanada: Toronto</t>
  </si>
  <si>
    <t>Kanada: Ottawa</t>
  </si>
  <si>
    <t>Kanada (Übriges)</t>
  </si>
  <si>
    <t>Japan: Tokio</t>
  </si>
  <si>
    <t>Japan (Übriges)</t>
  </si>
  <si>
    <t>Italien: Rom</t>
  </si>
  <si>
    <t>Italien: Mailand</t>
  </si>
  <si>
    <t>Italien (Übriges)</t>
  </si>
  <si>
    <t>Indien: Neu-Delhi</t>
  </si>
  <si>
    <t>Indien: Kolkata (Kalkutta)</t>
  </si>
  <si>
    <t>Indien: Chennai (Madras)</t>
  </si>
  <si>
    <t>Indien (Übriges)</t>
  </si>
  <si>
    <t>Griechenland: Athen</t>
  </si>
  <si>
    <t>Griechenland (Übriges)</t>
  </si>
  <si>
    <t>Frankreich: Straßburg</t>
  </si>
  <si>
    <t>Frankreich: Paris (*)</t>
  </si>
  <si>
    <t>Frankreich: Marseille</t>
  </si>
  <si>
    <t>Frankreich: Lyon</t>
  </si>
  <si>
    <t>Frankreich (Übriges)</t>
  </si>
  <si>
    <t>Côte d'Ivoire (Elfenbeinküste)</t>
  </si>
  <si>
    <t>China: Shanghai</t>
  </si>
  <si>
    <t>China: Peking</t>
  </si>
  <si>
    <t>China: Hongkong</t>
  </si>
  <si>
    <t>China: Chengdu</t>
  </si>
  <si>
    <t>China (Übriges)</t>
  </si>
  <si>
    <t>Brasilien: São Paulo</t>
  </si>
  <si>
    <t>Brasilien: Rio de Janeiro</t>
  </si>
  <si>
    <t>Brasilien: Brasilia</t>
  </si>
  <si>
    <t>Brasilien (Übriges)</t>
  </si>
  <si>
    <t>Bosnien und Herzegowina</t>
  </si>
  <si>
    <t>Australien: Sydney</t>
  </si>
  <si>
    <t>Australien: Canberra</t>
  </si>
  <si>
    <t>Australien (Übriges)</t>
  </si>
  <si>
    <t>ÜN</t>
  </si>
  <si>
    <t>für An- und Abreisetag oder bei 8 h Abwesenheit</t>
  </si>
  <si>
    <t>volle 24 h abwesend</t>
  </si>
  <si>
    <t>Land</t>
  </si>
  <si>
    <t>Verpflegungs-pauschale (VP)</t>
  </si>
  <si>
    <t>Kürzung Gesamt</t>
  </si>
  <si>
    <t>VMAabzgl. Kürzung</t>
  </si>
  <si>
    <t>Aquatorialguinea</t>
  </si>
  <si>
    <t>Jekaterinenburg</t>
  </si>
  <si>
    <t>VMA</t>
  </si>
  <si>
    <t xml:space="preserve">Max </t>
  </si>
  <si>
    <t>Erstattung</t>
  </si>
  <si>
    <t>sonstige Kosten lt. Anlage (z. B. Parken, Autobahngebühr, Flug-/Zug-/ÖPNV-Tickets)</t>
  </si>
  <si>
    <t>ACHTUNG:</t>
  </si>
  <si>
    <t>Bearbeitungshinweise</t>
  </si>
  <si>
    <t>Indien: Mumbai (Mumbai)</t>
  </si>
  <si>
    <t>Indien: Bangalore</t>
  </si>
  <si>
    <t>Reisekostenabrechnung (Ausland) 2020</t>
  </si>
  <si>
    <t>Zurück</t>
  </si>
  <si>
    <t>Verpflegungsmehraufwendungen abzgl. anzurechnender, gestellter Mahlzeiten</t>
  </si>
  <si>
    <t>Pauschale abzgl. Kürzungen</t>
  </si>
  <si>
    <t>Eintägig</t>
  </si>
  <si>
    <t>Mit (Dienst-)Reise im Inland am gleichen Tag?</t>
  </si>
  <si>
    <t>Mehrtägig</t>
  </si>
  <si>
    <t>Reisedaten für Auslandsreisen</t>
  </si>
  <si>
    <t>Allgemein</t>
  </si>
  <si>
    <t xml:space="preserve">Von </t>
  </si>
  <si>
    <t>Nach</t>
  </si>
  <si>
    <r>
      <t xml:space="preserve">Pauschal 
</t>
    </r>
    <r>
      <rPr>
        <sz val="8"/>
        <rFont val="Arial"/>
        <family val="2"/>
      </rPr>
      <t>(nur ohne Nachweis)</t>
    </r>
  </si>
  <si>
    <r>
      <t xml:space="preserve">Nachweis 
</t>
    </r>
    <r>
      <rPr>
        <sz val="8"/>
        <rFont val="Arial"/>
        <family val="2"/>
      </rPr>
      <t>(z. B. Hotelrechnung lt. Anlage)</t>
    </r>
  </si>
  <si>
    <r>
      <t xml:space="preserve">Reise
</t>
    </r>
    <r>
      <rPr>
        <sz val="8"/>
        <rFont val="Arial"/>
        <family val="2"/>
      </rPr>
      <t>(Bei Tagen mit Abwesenheiten von 24 St. nur das Feld "Nach" ausfüllen)</t>
    </r>
  </si>
  <si>
    <t xml:space="preserve">Fahrtkosten </t>
  </si>
  <si>
    <t>Ich erstelle die Abrechnung für meine Einkommensteuererklärung:</t>
  </si>
  <si>
    <t>Ich bin Arbeitnehmer:</t>
  </si>
  <si>
    <t>Tag der Landung bzw. Ein- oder Ausschiffung</t>
  </si>
  <si>
    <t>Auszahlung Reisekosten für den Zeitraum:</t>
  </si>
  <si>
    <t>Ja</t>
  </si>
  <si>
    <t>Nein</t>
  </si>
  <si>
    <t>Für den Zeitraum:</t>
  </si>
  <si>
    <t>Summe km:</t>
  </si>
  <si>
    <t>pauschal pro Kilometer:</t>
  </si>
  <si>
    <t>Hotel:</t>
  </si>
  <si>
    <t>Pkw:</t>
  </si>
  <si>
    <t>Pauschal:</t>
  </si>
  <si>
    <r>
      <rPr>
        <b/>
        <sz val="9"/>
        <rFont val="Arial"/>
        <family val="2"/>
      </rPr>
      <t>Reisezeiten</t>
    </r>
    <r>
      <rPr>
        <b/>
        <sz val="8"/>
        <rFont val="Arial"/>
        <family val="2"/>
      </rPr>
      <t xml:space="preserve">
</t>
    </r>
    <r>
      <rPr>
        <sz val="7"/>
        <rFont val="Arial"/>
        <family val="2"/>
      </rPr>
      <t>(einschließlich Dauer der Inlandsreisen am gleichen Tag)</t>
    </r>
  </si>
  <si>
    <r>
      <t xml:space="preserve">Reise
</t>
    </r>
    <r>
      <rPr>
        <sz val="8"/>
        <rFont val="Arial"/>
        <family val="2"/>
      </rPr>
      <t>(Bei Tagen mit Abwesenheiten von 24 Stunden nur das Feld "Nach" ausfüllen)</t>
    </r>
  </si>
  <si>
    <t>Mora Parken</t>
  </si>
  <si>
    <t>Reisezweck und 
Stadt</t>
  </si>
  <si>
    <t>Besprechung Prag</t>
  </si>
  <si>
    <t>Werksbesuch Stockholm</t>
  </si>
  <si>
    <t>Fahrt-kosten</t>
  </si>
  <si>
    <t>Aquise Legnica</t>
  </si>
  <si>
    <t>Qubus Hotel</t>
  </si>
  <si>
    <t>Hotel Theatrino</t>
  </si>
  <si>
    <t>für den Zeitraum:</t>
  </si>
  <si>
    <t xml:space="preserve">Bitte beachten Sie folgendes: Alle oben abgefragten Informationen sind zur Ermittlung der Verpflegungspauschalen notwenig. Aufgrund der Komplexität des Reisekostenrechts im Hinblick auf Auslandsreisen ist eine vollständig korrekte Berechnung der Verpflegungspauschalen mithilfe dieser Arbeitshilfe jedoch nicht möglich. Eine Überprüfung durch Sachverständige ist daher zwingend erforderlich. </t>
  </si>
  <si>
    <t>Von 
Land</t>
  </si>
  <si>
    <t>Nach
Land</t>
  </si>
  <si>
    <r>
      <t xml:space="preserve">Tätigkeit an diesem Tag augeübt? Falls ja, zuletzt in:
</t>
    </r>
    <r>
      <rPr>
        <sz val="8"/>
        <rFont val="Arial"/>
        <family val="2"/>
      </rPr>
      <t>(Nur bei Länderwechsel)</t>
    </r>
  </si>
  <si>
    <r>
      <t xml:space="preserve">Vor 24 Uhr erreicht:
</t>
    </r>
    <r>
      <rPr>
        <sz val="8"/>
        <rFont val="Arial"/>
        <family val="2"/>
      </rPr>
      <t>(Nur bei Länderwechsel)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</si>
</sst>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5" formatCode="_-* #,##0.00\ _€_-;\-* #,##0.00\ _€_-;_-* &quot;-&quot;??\ _€_-;_-@_-"/>
    <numFmt numFmtId="166" formatCode="[hh]:mm"/>
    <numFmt numFmtId="167" formatCode="dd/mm/yy;@"/>
    <numFmt numFmtId="168" formatCode="h:mm;@"/>
    <numFmt numFmtId="169" formatCode="#,##0.00\ &quot;€&quot;"/>
  </numFmts>
  <fonts count="27" x14ac:knownFonts="1">
    <font>
      <sz val="10"/>
      <name val="Arial"/>
    </font>
    <font>
      <b/>
      <sz val="10"/>
      <color indexed="9"/>
      <name val="Arial"/>
      <family val="2"/>
    </font>
    <font>
      <b/>
      <sz val="10"/>
      <name val="Arial"/>
      <family val="2"/>
    </font>
    <font>
      <sz val="10"/>
      <name val="Arial"/>
      <family val="2"/>
    </font>
    <font>
      <sz val="10"/>
      <name val="Arial"/>
      <family val="2"/>
    </font>
    <font>
      <b/>
      <sz val="8"/>
      <name val="Arial"/>
      <family val="2"/>
    </font>
    <font>
      <sz val="9"/>
      <name val="Arial"/>
      <family val="2"/>
    </font>
    <font>
      <b/>
      <sz val="9"/>
      <name val="Arial"/>
      <family val="2"/>
    </font>
    <font>
      <sz val="9"/>
      <color indexed="9"/>
      <name val="Arial"/>
      <family val="2"/>
    </font>
    <font>
      <b/>
      <sz val="12"/>
      <name val="Arial"/>
      <family val="2"/>
    </font>
    <font>
      <b/>
      <sz val="14"/>
      <name val="Arial"/>
      <family val="2"/>
    </font>
    <font>
      <sz val="7.5"/>
      <name val="Arial"/>
      <family val="2"/>
    </font>
    <font>
      <sz val="10"/>
      <name val="Arial"/>
      <family val="2"/>
    </font>
    <font>
      <b/>
      <sz val="11"/>
      <name val="Arial"/>
      <family val="2"/>
    </font>
    <font>
      <sz val="8"/>
      <name val="Arial"/>
      <family val="2"/>
    </font>
    <font>
      <b/>
      <u/>
      <sz val="11"/>
      <name val="Arial"/>
      <family val="2"/>
    </font>
    <font>
      <sz val="7"/>
      <name val="Arial"/>
      <family val="2"/>
    </font>
    <font>
      <sz val="11"/>
      <color theme="1"/>
      <name val="Calibri"/>
      <family val="2"/>
      <scheme val="minor"/>
    </font>
    <font>
      <b/>
      <sz val="11"/>
      <color theme="1"/>
      <name val="Calibri"/>
      <family val="2"/>
      <scheme val="minor"/>
    </font>
    <font>
      <u/>
      <sz val="11"/>
      <color theme="10"/>
      <name val="Calibri"/>
      <family val="2"/>
    </font>
    <font>
      <sz val="10"/>
      <color rgb="FFFF0000"/>
      <name val="Arial"/>
      <family val="2"/>
    </font>
    <font>
      <sz val="9"/>
      <color rgb="FFFF0000"/>
      <name val="Arial"/>
      <family val="2"/>
    </font>
    <font>
      <sz val="9"/>
      <color theme="0"/>
      <name val="Arial"/>
      <family val="2"/>
    </font>
    <font>
      <b/>
      <u/>
      <sz val="15"/>
      <color rgb="FFFF0000"/>
      <name val="Calibri"/>
      <family val="2"/>
      <scheme val="minor"/>
    </font>
    <font>
      <b/>
      <sz val="8"/>
      <color rgb="FFFF0000"/>
      <name val="Arial"/>
      <family val="2"/>
    </font>
    <font>
      <b/>
      <sz val="10"/>
      <color rgb="FFFF0000"/>
      <name val="Arial"/>
      <family val="2"/>
    </font>
    <font>
      <b/>
      <sz val="9"/>
      <color rgb="FFFF0000"/>
      <name val="Arial"/>
      <family val="2"/>
    </font>
  </fonts>
  <fills count="10">
    <fill>
      <patternFill patternType="none"/>
    </fill>
    <fill>
      <patternFill patternType="gray125"/>
    </fill>
    <fill>
      <patternFill patternType="solid">
        <fgColor rgb="FFFBF0AF"/>
        <bgColor indexed="64"/>
      </patternFill>
    </fill>
    <fill>
      <patternFill patternType="solid">
        <fgColor rgb="FFE7C60D"/>
        <bgColor indexed="64"/>
      </patternFill>
    </fill>
    <fill>
      <patternFill patternType="solid">
        <fgColor rgb="FFF7E36D"/>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61">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thin">
        <color theme="0" tint="-0.249977111117893"/>
      </left>
      <right/>
      <top/>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thin">
        <color rgb="FFFF0000"/>
      </left>
      <right/>
      <top style="thin">
        <color rgb="FFFF0000"/>
      </top>
      <bottom style="thin">
        <color rgb="FFFF0000"/>
      </bottom>
      <diagonal/>
    </border>
    <border>
      <left/>
      <right style="thin">
        <color indexed="64"/>
      </right>
      <top style="thin">
        <color rgb="FFFF0000"/>
      </top>
      <bottom style="thin">
        <color rgb="FFFF0000"/>
      </bottom>
      <diagonal/>
    </border>
  </borders>
  <cellStyleXfs count="6">
    <xf numFmtId="0" fontId="0" fillId="0" borderId="0"/>
    <xf numFmtId="0" fontId="19" fillId="0" borderId="0" applyNumberFormat="0" applyFill="0" applyBorder="0" applyAlignment="0" applyProtection="0">
      <alignment vertical="top"/>
      <protection locked="0"/>
    </xf>
    <xf numFmtId="0" fontId="3" fillId="0" borderId="0"/>
    <xf numFmtId="0" fontId="17" fillId="0" borderId="0"/>
    <xf numFmtId="44" fontId="12" fillId="0" borderId="0" applyFont="0" applyFill="0" applyBorder="0" applyAlignment="0" applyProtection="0"/>
    <xf numFmtId="44" fontId="3" fillId="0" borderId="0" applyFont="0" applyFill="0" applyBorder="0" applyAlignment="0" applyProtection="0"/>
  </cellStyleXfs>
  <cellXfs count="422">
    <xf numFmtId="0" fontId="0" fillId="0" borderId="0" xfId="0"/>
    <xf numFmtId="0" fontId="0" fillId="0" borderId="0" xfId="0" applyAlignment="1">
      <alignment horizontal="center"/>
    </xf>
    <xf numFmtId="0" fontId="4" fillId="0" borderId="0" xfId="0" applyFont="1" applyAlignment="1">
      <alignment horizontal="center"/>
    </xf>
    <xf numFmtId="168" fontId="0" fillId="0" borderId="0" xfId="0" applyNumberFormat="1"/>
    <xf numFmtId="168" fontId="0" fillId="0" borderId="0" xfId="0" applyNumberFormat="1" applyAlignment="1">
      <alignment horizontal="center"/>
    </xf>
    <xf numFmtId="0" fontId="1" fillId="0" borderId="0" xfId="0" applyFont="1" applyAlignment="1">
      <alignment horizontal="right"/>
    </xf>
    <xf numFmtId="46" fontId="4" fillId="0" borderId="0" xfId="0" applyNumberFormat="1" applyFont="1" applyAlignment="1">
      <alignment horizontal="center"/>
    </xf>
    <xf numFmtId="169" fontId="0" fillId="0" borderId="0" xfId="0" applyNumberFormat="1" applyAlignment="1">
      <alignment horizontal="center"/>
    </xf>
    <xf numFmtId="0" fontId="5" fillId="0" borderId="0" xfId="0" applyFont="1" applyAlignment="1">
      <alignment horizontal="center" vertical="center"/>
    </xf>
    <xf numFmtId="0" fontId="0" fillId="0" borderId="53" xfId="0" applyBorder="1" applyAlignment="1">
      <alignment horizontal="center"/>
    </xf>
    <xf numFmtId="0" fontId="6" fillId="0" borderId="0" xfId="0" applyFont="1"/>
    <xf numFmtId="0" fontId="6" fillId="0" borderId="0" xfId="0" applyFont="1" applyAlignment="1">
      <alignment horizontal="center" wrapText="1"/>
    </xf>
    <xf numFmtId="168" fontId="6" fillId="0" borderId="0" xfId="0" applyNumberFormat="1" applyFont="1" applyAlignment="1">
      <alignment horizontal="center"/>
    </xf>
    <xf numFmtId="168" fontId="6" fillId="0" borderId="0" xfId="0" applyNumberFormat="1" applyFont="1"/>
    <xf numFmtId="0" fontId="6" fillId="0" borderId="0" xfId="0" applyFont="1" applyAlignment="1">
      <alignment horizontal="center"/>
    </xf>
    <xf numFmtId="169" fontId="6" fillId="0" borderId="0" xfId="0" applyNumberFormat="1" applyFont="1" applyAlignment="1">
      <alignment horizontal="center"/>
    </xf>
    <xf numFmtId="169" fontId="6" fillId="0" borderId="0" xfId="0" applyNumberFormat="1" applyFont="1"/>
    <xf numFmtId="0" fontId="2" fillId="2" borderId="1" xfId="0" applyFont="1" applyFill="1" applyBorder="1" applyAlignment="1">
      <alignment vertical="center"/>
    </xf>
    <xf numFmtId="0" fontId="2" fillId="2" borderId="1" xfId="0" applyFont="1" applyFill="1" applyBorder="1"/>
    <xf numFmtId="0" fontId="4" fillId="0" borderId="2" xfId="0" applyFont="1" applyBorder="1" applyProtection="1">
      <protection locked="0"/>
    </xf>
    <xf numFmtId="2" fontId="6" fillId="2" borderId="3" xfId="0" applyNumberFormat="1" applyFont="1" applyFill="1" applyBorder="1" applyProtection="1">
      <protection locked="0"/>
    </xf>
    <xf numFmtId="0" fontId="6" fillId="2" borderId="3" xfId="0" applyFont="1" applyFill="1" applyBorder="1" applyAlignment="1" applyProtection="1">
      <alignment horizontal="center"/>
      <protection locked="0"/>
    </xf>
    <xf numFmtId="4" fontId="6" fillId="2" borderId="3" xfId="0" applyNumberFormat="1" applyFont="1" applyFill="1" applyBorder="1" applyProtection="1">
      <protection locked="0"/>
    </xf>
    <xf numFmtId="0" fontId="6" fillId="2" borderId="3" xfId="0" applyFont="1" applyFill="1" applyBorder="1" applyProtection="1">
      <protection locked="0"/>
    </xf>
    <xf numFmtId="0" fontId="6" fillId="2" borderId="4" xfId="0" applyFont="1" applyFill="1" applyBorder="1" applyProtection="1">
      <protection locked="0"/>
    </xf>
    <xf numFmtId="4" fontId="6" fillId="0" borderId="5" xfId="0" applyNumberFormat="1" applyFont="1" applyBorder="1"/>
    <xf numFmtId="2" fontId="6" fillId="0" borderId="6" xfId="0" applyNumberFormat="1" applyFont="1" applyBorder="1"/>
    <xf numFmtId="4" fontId="6" fillId="0" borderId="7" xfId="0" applyNumberFormat="1" applyFont="1" applyBorder="1"/>
    <xf numFmtId="0" fontId="5" fillId="3" borderId="2" xfId="0" applyFont="1" applyFill="1" applyBorder="1" applyAlignment="1">
      <alignment horizontal="center" vertical="center"/>
    </xf>
    <xf numFmtId="0" fontId="0" fillId="0" borderId="8" xfId="0" applyBorder="1"/>
    <xf numFmtId="167" fontId="7" fillId="2" borderId="3" xfId="0" applyNumberFormat="1" applyFont="1" applyFill="1" applyBorder="1" applyAlignment="1">
      <alignment horizontal="right"/>
    </xf>
    <xf numFmtId="167" fontId="6" fillId="0" borderId="9" xfId="0" applyNumberFormat="1" applyFont="1" applyBorder="1" applyAlignment="1" applyProtection="1">
      <alignment horizontal="center"/>
      <protection locked="0"/>
    </xf>
    <xf numFmtId="168" fontId="6" fillId="0" borderId="10" xfId="0" applyNumberFormat="1" applyFont="1" applyBorder="1" applyAlignment="1" applyProtection="1">
      <alignment horizontal="center"/>
      <protection locked="0"/>
    </xf>
    <xf numFmtId="0" fontId="6" fillId="0" borderId="11" xfId="0" applyFont="1" applyBorder="1" applyProtection="1">
      <protection locked="0"/>
    </xf>
    <xf numFmtId="167" fontId="6" fillId="0" borderId="12" xfId="0" applyNumberFormat="1" applyFont="1" applyBorder="1" applyAlignment="1" applyProtection="1">
      <alignment horizontal="center"/>
      <protection locked="0"/>
    </xf>
    <xf numFmtId="168" fontId="6" fillId="0" borderId="13" xfId="0" applyNumberFormat="1" applyFont="1" applyBorder="1" applyAlignment="1" applyProtection="1">
      <alignment horizontal="center"/>
      <protection locked="0"/>
    </xf>
    <xf numFmtId="0" fontId="6" fillId="0" borderId="14" xfId="0" applyFont="1" applyBorder="1" applyProtection="1">
      <protection locked="0"/>
    </xf>
    <xf numFmtId="0" fontId="6" fillId="0" borderId="10" xfId="0" applyFont="1" applyBorder="1" applyAlignment="1" applyProtection="1">
      <alignment horizontal="center"/>
      <protection locked="0"/>
    </xf>
    <xf numFmtId="0" fontId="6" fillId="0" borderId="15" xfId="0" applyFont="1" applyBorder="1" applyProtection="1">
      <protection locked="0"/>
    </xf>
    <xf numFmtId="0" fontId="6" fillId="0" borderId="16" xfId="0" applyFont="1" applyBorder="1" applyProtection="1">
      <protection locked="0"/>
    </xf>
    <xf numFmtId="0" fontId="6" fillId="0" borderId="13" xfId="0" applyFont="1" applyBorder="1" applyAlignment="1" applyProtection="1">
      <alignment horizontal="center"/>
      <protection locked="0"/>
    </xf>
    <xf numFmtId="0" fontId="6" fillId="0" borderId="17" xfId="0" applyFont="1" applyBorder="1" applyProtection="1">
      <protection locked="0"/>
    </xf>
    <xf numFmtId="0" fontId="6" fillId="0" borderId="18" xfId="0" applyFont="1" applyBorder="1" applyProtection="1">
      <protection locked="0"/>
    </xf>
    <xf numFmtId="166" fontId="6" fillId="0" borderId="5" xfId="0" applyNumberFormat="1" applyFont="1" applyBorder="1" applyAlignment="1">
      <alignment horizontal="center"/>
    </xf>
    <xf numFmtId="166" fontId="6" fillId="0" borderId="7" xfId="0" applyNumberFormat="1" applyFont="1" applyBorder="1" applyAlignment="1">
      <alignment horizontal="center"/>
    </xf>
    <xf numFmtId="0" fontId="4" fillId="0" borderId="0" xfId="0" applyFont="1" applyProtection="1">
      <protection locked="0"/>
    </xf>
    <xf numFmtId="0" fontId="5" fillId="3" borderId="19" xfId="0" applyFont="1" applyFill="1" applyBorder="1" applyAlignment="1">
      <alignment horizontal="center" vertical="center"/>
    </xf>
    <xf numFmtId="0" fontId="6" fillId="4" borderId="19" xfId="0" applyFont="1" applyFill="1" applyBorder="1" applyAlignment="1">
      <alignment horizontal="center" wrapText="1"/>
    </xf>
    <xf numFmtId="0" fontId="0" fillId="0" borderId="0" xfId="0" applyAlignment="1">
      <alignment horizontal="center" vertical="center"/>
    </xf>
    <xf numFmtId="0" fontId="3" fillId="0" borderId="0" xfId="0" applyFont="1"/>
    <xf numFmtId="0" fontId="5" fillId="3" borderId="8" xfId="0" applyFont="1" applyFill="1" applyBorder="1" applyAlignment="1">
      <alignment horizontal="center" vertical="center"/>
    </xf>
    <xf numFmtId="0" fontId="7" fillId="3" borderId="20" xfId="0" applyFont="1" applyFill="1" applyBorder="1" applyAlignment="1">
      <alignment horizontal="center"/>
    </xf>
    <xf numFmtId="0" fontId="0" fillId="0" borderId="0" xfId="0" applyAlignment="1" applyProtection="1">
      <alignment horizontal="left"/>
      <protection locked="0"/>
    </xf>
    <xf numFmtId="0" fontId="7" fillId="3" borderId="20" xfId="0" applyFont="1" applyFill="1" applyBorder="1" applyAlignment="1">
      <alignment horizontal="left" vertical="center"/>
    </xf>
    <xf numFmtId="0" fontId="6" fillId="0" borderId="11" xfId="0" applyFont="1" applyBorder="1" applyAlignment="1" applyProtection="1">
      <alignment wrapText="1"/>
      <protection locked="0"/>
    </xf>
    <xf numFmtId="0" fontId="6" fillId="0" borderId="14" xfId="0" applyFont="1" applyBorder="1" applyAlignment="1" applyProtection="1">
      <alignment wrapText="1"/>
      <protection locked="0"/>
    </xf>
    <xf numFmtId="0" fontId="6" fillId="0" borderId="9" xfId="0" applyFont="1" applyBorder="1"/>
    <xf numFmtId="0" fontId="4" fillId="0" borderId="0" xfId="0" applyFont="1"/>
    <xf numFmtId="0" fontId="1" fillId="0" borderId="53"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4" fillId="0" borderId="2" xfId="0" applyFont="1" applyBorder="1" applyAlignment="1" applyProtection="1">
      <alignment horizontal="center" vertical="center"/>
      <protection locked="0"/>
    </xf>
    <xf numFmtId="0" fontId="6" fillId="4" borderId="1" xfId="0" applyFont="1" applyFill="1" applyBorder="1" applyAlignment="1">
      <alignment horizontal="center" wrapText="1"/>
    </xf>
    <xf numFmtId="168" fontId="6" fillId="4" borderId="21" xfId="0" applyNumberFormat="1" applyFont="1" applyFill="1" applyBorder="1" applyAlignment="1">
      <alignment horizontal="center" wrapText="1"/>
    </xf>
    <xf numFmtId="0" fontId="6" fillId="4" borderId="22" xfId="0" applyFont="1" applyFill="1" applyBorder="1" applyAlignment="1">
      <alignment horizontal="center" wrapText="1"/>
    </xf>
    <xf numFmtId="49" fontId="6" fillId="4" borderId="23" xfId="0" applyNumberFormat="1" applyFont="1" applyFill="1" applyBorder="1" applyAlignment="1">
      <alignment horizontal="center" wrapText="1"/>
    </xf>
    <xf numFmtId="0" fontId="6" fillId="4" borderId="21" xfId="0" applyFont="1" applyFill="1" applyBorder="1" applyAlignment="1">
      <alignment horizontal="center" wrapText="1"/>
    </xf>
    <xf numFmtId="0" fontId="6" fillId="4" borderId="24" xfId="0" applyFont="1" applyFill="1" applyBorder="1" applyAlignment="1">
      <alignment horizontal="center" wrapText="1"/>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8" xfId="0" applyFont="1" applyFill="1" applyBorder="1" applyAlignment="1">
      <alignment horizontal="center" vertical="center"/>
    </xf>
    <xf numFmtId="168" fontId="5" fillId="2" borderId="19" xfId="0" applyNumberFormat="1" applyFont="1" applyFill="1" applyBorder="1" applyAlignment="1">
      <alignment horizontal="center" vertical="center"/>
    </xf>
    <xf numFmtId="167" fontId="5" fillId="2" borderId="20" xfId="0" applyNumberFormat="1" applyFont="1" applyFill="1" applyBorder="1" applyAlignment="1">
      <alignment horizontal="center" vertical="center"/>
    </xf>
    <xf numFmtId="2" fontId="6" fillId="0" borderId="25" xfId="0" applyNumberFormat="1" applyFont="1" applyBorder="1"/>
    <xf numFmtId="0" fontId="6" fillId="0" borderId="12" xfId="0" applyFont="1" applyBorder="1"/>
    <xf numFmtId="168" fontId="6" fillId="0" borderId="10" xfId="0" applyNumberFormat="1" applyFont="1" applyBorder="1" applyAlignment="1" applyProtection="1">
      <alignment horizontal="right" vertical="center"/>
      <protection locked="0"/>
    </xf>
    <xf numFmtId="168" fontId="6" fillId="0" borderId="10" xfId="0" applyNumberFormat="1" applyFont="1" applyBorder="1" applyAlignment="1" applyProtection="1">
      <alignment horizontal="center" vertical="center"/>
      <protection locked="0"/>
    </xf>
    <xf numFmtId="166" fontId="6" fillId="0" borderId="10" xfId="0" applyNumberFormat="1" applyFont="1" applyBorder="1" applyAlignment="1" applyProtection="1">
      <alignment horizontal="center" vertical="center"/>
      <protection locked="0"/>
    </xf>
    <xf numFmtId="168" fontId="6" fillId="0" borderId="13" xfId="0" applyNumberFormat="1" applyFont="1" applyBorder="1" applyAlignment="1" applyProtection="1">
      <alignment horizontal="center" vertical="center"/>
      <protection locked="0"/>
    </xf>
    <xf numFmtId="166" fontId="6" fillId="0" borderId="13" xfId="0" applyNumberFormat="1" applyFont="1" applyBorder="1" applyAlignment="1" applyProtection="1">
      <alignment horizontal="center" vertical="center"/>
      <protection locked="0"/>
    </xf>
    <xf numFmtId="0" fontId="11" fillId="4" borderId="2" xfId="0" applyFont="1" applyFill="1" applyBorder="1" applyAlignment="1">
      <alignment horizontal="center" wrapText="1"/>
    </xf>
    <xf numFmtId="0" fontId="2" fillId="3" borderId="8" xfId="0" applyFont="1" applyFill="1" applyBorder="1" applyAlignment="1">
      <alignment horizontal="left" vertical="center"/>
    </xf>
    <xf numFmtId="168" fontId="5" fillId="2" borderId="8" xfId="0" applyNumberFormat="1" applyFont="1" applyFill="1" applyBorder="1" applyAlignment="1">
      <alignment horizontal="center" vertical="center"/>
    </xf>
    <xf numFmtId="168" fontId="6" fillId="0" borderId="5" xfId="0" applyNumberFormat="1" applyFont="1" applyBorder="1" applyAlignment="1" applyProtection="1">
      <alignment horizontal="center"/>
      <protection locked="0"/>
    </xf>
    <xf numFmtId="168" fontId="6" fillId="0" borderId="7" xfId="0" applyNumberFormat="1" applyFont="1" applyBorder="1" applyAlignment="1" applyProtection="1">
      <alignment horizontal="center"/>
      <protection locked="0"/>
    </xf>
    <xf numFmtId="0" fontId="7" fillId="3" borderId="8" xfId="0" applyFont="1" applyFill="1" applyBorder="1" applyAlignment="1">
      <alignment horizontal="left" vertical="center"/>
    </xf>
    <xf numFmtId="168" fontId="5" fillId="2" borderId="0" xfId="0" applyNumberFormat="1" applyFont="1" applyFill="1" applyAlignment="1">
      <alignment horizontal="center" vertical="center"/>
    </xf>
    <xf numFmtId="0" fontId="5" fillId="3" borderId="20" xfId="0" applyFont="1" applyFill="1" applyBorder="1" applyAlignment="1">
      <alignment vertical="center"/>
    </xf>
    <xf numFmtId="0" fontId="5" fillId="3" borderId="8" xfId="0" applyFont="1" applyFill="1" applyBorder="1" applyAlignment="1">
      <alignment vertical="center"/>
    </xf>
    <xf numFmtId="167" fontId="6" fillId="0" borderId="26" xfId="0" applyNumberFormat="1" applyFont="1" applyBorder="1" applyAlignment="1" applyProtection="1">
      <alignment horizontal="center"/>
      <protection locked="0"/>
    </xf>
    <xf numFmtId="168" fontId="6" fillId="0" borderId="27" xfId="0" applyNumberFormat="1" applyFont="1" applyBorder="1" applyAlignment="1" applyProtection="1">
      <alignment horizontal="center" vertical="center"/>
      <protection locked="0"/>
    </xf>
    <xf numFmtId="166" fontId="6" fillId="0" borderId="27" xfId="0" applyNumberFormat="1" applyFont="1" applyBorder="1" applyAlignment="1" applyProtection="1">
      <alignment horizontal="right" vertical="center"/>
      <protection locked="0"/>
    </xf>
    <xf numFmtId="168" fontId="6" fillId="0" borderId="27" xfId="0" applyNumberFormat="1" applyFont="1" applyBorder="1" applyAlignment="1" applyProtection="1">
      <alignment horizontal="center"/>
      <protection locked="0"/>
    </xf>
    <xf numFmtId="168" fontId="6" fillId="0" borderId="28" xfId="0" applyNumberFormat="1" applyFont="1" applyBorder="1" applyAlignment="1" applyProtection="1">
      <alignment horizontal="center"/>
      <protection locked="0"/>
    </xf>
    <xf numFmtId="166" fontId="6" fillId="0" borderId="28" xfId="0" applyNumberFormat="1" applyFont="1" applyBorder="1" applyAlignment="1">
      <alignment horizontal="center"/>
    </xf>
    <xf numFmtId="0" fontId="6" fillId="0" borderId="29" xfId="0" applyFont="1" applyBorder="1" applyProtection="1">
      <protection locked="0"/>
    </xf>
    <xf numFmtId="0" fontId="6" fillId="0" borderId="29" xfId="0" applyFont="1" applyBorder="1" applyAlignment="1" applyProtection="1">
      <alignment wrapText="1"/>
      <protection locked="0"/>
    </xf>
    <xf numFmtId="2" fontId="6" fillId="0" borderId="30" xfId="0" applyNumberFormat="1" applyFont="1" applyBorder="1"/>
    <xf numFmtId="0" fontId="6" fillId="0" borderId="27" xfId="0" applyFont="1" applyBorder="1" applyAlignment="1" applyProtection="1">
      <alignment horizontal="center"/>
      <protection locked="0"/>
    </xf>
    <xf numFmtId="4" fontId="6" fillId="0" borderId="28" xfId="0" applyNumberFormat="1" applyFont="1" applyBorder="1"/>
    <xf numFmtId="0" fontId="6" fillId="0" borderId="26" xfId="0" applyFont="1" applyBorder="1"/>
    <xf numFmtId="0" fontId="6" fillId="0" borderId="31" xfId="0" applyFont="1" applyBorder="1" applyProtection="1">
      <protection locked="0"/>
    </xf>
    <xf numFmtId="0" fontId="6" fillId="0" borderId="32" xfId="0" applyFont="1" applyBorder="1" applyProtection="1">
      <protection locked="0"/>
    </xf>
    <xf numFmtId="0" fontId="4" fillId="0" borderId="33" xfId="0" applyFont="1" applyBorder="1"/>
    <xf numFmtId="44" fontId="0" fillId="0" borderId="0" xfId="4" applyFont="1"/>
    <xf numFmtId="2" fontId="0" fillId="0" borderId="0" xfId="0" applyNumberFormat="1"/>
    <xf numFmtId="0" fontId="17" fillId="0" borderId="0" xfId="3"/>
    <xf numFmtId="0" fontId="17" fillId="0" borderId="0" xfId="3" applyAlignment="1">
      <alignment wrapText="1"/>
    </xf>
    <xf numFmtId="0" fontId="19" fillId="0" borderId="0" xfId="1" applyAlignment="1" applyProtection="1">
      <alignment wrapText="1"/>
    </xf>
    <xf numFmtId="0" fontId="17" fillId="5" borderId="0" xfId="3" applyFill="1"/>
    <xf numFmtId="0" fontId="18" fillId="5" borderId="0" xfId="3" applyFont="1" applyFill="1" applyAlignment="1">
      <alignment vertical="center" wrapText="1"/>
    </xf>
    <xf numFmtId="0" fontId="18" fillId="5" borderId="0" xfId="3" applyFont="1" applyFill="1" applyAlignment="1">
      <alignment horizontal="center" vertical="center" wrapText="1"/>
    </xf>
    <xf numFmtId="0" fontId="18" fillId="0" borderId="0" xfId="3" applyFont="1" applyAlignment="1">
      <alignment horizontal="center" vertical="center"/>
    </xf>
    <xf numFmtId="0" fontId="18" fillId="5" borderId="0" xfId="3" applyFont="1" applyFill="1" applyAlignment="1">
      <alignment horizontal="center" vertical="center"/>
    </xf>
    <xf numFmtId="2" fontId="6" fillId="0" borderId="5" xfId="0" applyNumberFormat="1" applyFont="1" applyBorder="1" applyAlignment="1" applyProtection="1">
      <alignment horizontal="center"/>
      <protection locked="0"/>
    </xf>
    <xf numFmtId="2" fontId="0" fillId="6" borderId="0" xfId="0" applyNumberFormat="1" applyFill="1"/>
    <xf numFmtId="167" fontId="6" fillId="7" borderId="9" xfId="0" applyNumberFormat="1" applyFont="1" applyFill="1" applyBorder="1" applyAlignment="1" applyProtection="1">
      <alignment horizontal="center" vertical="center" wrapText="1"/>
      <protection locked="0"/>
    </xf>
    <xf numFmtId="168" fontId="6" fillId="7" borderId="10" xfId="0" applyNumberFormat="1" applyFont="1" applyFill="1" applyBorder="1" applyAlignment="1" applyProtection="1">
      <alignment horizontal="center" vertical="center" wrapText="1"/>
      <protection locked="0"/>
    </xf>
    <xf numFmtId="166" fontId="6" fillId="7" borderId="10" xfId="0" applyNumberFormat="1" applyFont="1" applyFill="1" applyBorder="1" applyAlignment="1" applyProtection="1">
      <alignment horizontal="center" vertical="center" wrapText="1"/>
      <protection locked="0"/>
    </xf>
    <xf numFmtId="168" fontId="6" fillId="7" borderId="9" xfId="0" applyNumberFormat="1" applyFont="1" applyFill="1" applyBorder="1" applyAlignment="1" applyProtection="1">
      <alignment horizontal="center" vertical="center" wrapText="1"/>
      <protection locked="0"/>
    </xf>
    <xf numFmtId="0" fontId="17" fillId="0" borderId="0" xfId="3" applyFont="1" applyAlignment="1">
      <alignment wrapText="1"/>
    </xf>
    <xf numFmtId="0" fontId="17" fillId="0" borderId="0" xfId="3" applyAlignment="1">
      <alignment horizontal="left" wrapText="1"/>
    </xf>
    <xf numFmtId="0" fontId="17" fillId="0" borderId="0" xfId="3" applyFont="1" applyAlignment="1">
      <alignment wrapText="1"/>
    </xf>
    <xf numFmtId="168" fontId="6" fillId="7" borderId="34" xfId="0" applyNumberFormat="1" applyFont="1" applyFill="1" applyBorder="1" applyAlignment="1" applyProtection="1">
      <alignment horizontal="center" vertical="center" wrapText="1"/>
      <protection locked="0"/>
    </xf>
    <xf numFmtId="168" fontId="6" fillId="7" borderId="35" xfId="0" applyNumberFormat="1" applyFont="1" applyFill="1" applyBorder="1" applyAlignment="1" applyProtection="1">
      <alignment horizontal="center" vertical="center" wrapText="1"/>
      <protection locked="0"/>
    </xf>
    <xf numFmtId="166" fontId="6" fillId="7" borderId="9" xfId="0" applyNumberFormat="1" applyFont="1" applyFill="1" applyBorder="1" applyAlignment="1" applyProtection="1">
      <alignment horizontal="center" vertical="center" wrapText="1"/>
      <protection locked="0"/>
    </xf>
    <xf numFmtId="168" fontId="6" fillId="7" borderId="15" xfId="0" applyNumberFormat="1" applyFont="1" applyFill="1" applyBorder="1" applyAlignment="1" applyProtection="1">
      <alignment horizontal="center" vertical="center" wrapText="1"/>
      <protection locked="0"/>
    </xf>
    <xf numFmtId="167" fontId="6" fillId="7" borderId="10" xfId="0" applyNumberFormat="1" applyFont="1" applyFill="1" applyBorder="1" applyAlignment="1" applyProtection="1">
      <alignment horizontal="center" vertical="center" wrapText="1"/>
      <protection locked="0"/>
    </xf>
    <xf numFmtId="0" fontId="6" fillId="7" borderId="10" xfId="0" applyFont="1" applyFill="1" applyBorder="1" applyAlignment="1" applyProtection="1">
      <alignment vertical="center" wrapText="1"/>
      <protection locked="0"/>
    </xf>
    <xf numFmtId="2" fontId="6" fillId="7" borderId="10" xfId="0" applyNumberFormat="1" applyFont="1" applyFill="1" applyBorder="1" applyAlignment="1" applyProtection="1">
      <alignment vertical="center" wrapText="1"/>
      <protection locked="0"/>
    </xf>
    <xf numFmtId="166" fontId="6" fillId="7" borderId="15" xfId="0" applyNumberFormat="1" applyFont="1" applyFill="1" applyBorder="1" applyAlignment="1" applyProtection="1">
      <alignment horizontal="center" vertical="center" wrapText="1"/>
      <protection locked="0"/>
    </xf>
    <xf numFmtId="166" fontId="6" fillId="7" borderId="36" xfId="0" applyNumberFormat="1" applyFont="1" applyFill="1" applyBorder="1" applyAlignment="1" applyProtection="1">
      <alignment horizontal="center" vertical="center" wrapText="1"/>
      <protection locked="0"/>
    </xf>
    <xf numFmtId="0" fontId="6" fillId="7" borderId="34" xfId="0" applyFont="1" applyFill="1" applyBorder="1" applyAlignment="1" applyProtection="1">
      <alignment vertical="center" wrapText="1"/>
      <protection locked="0"/>
    </xf>
    <xf numFmtId="3" fontId="6" fillId="7" borderId="9" xfId="0" applyNumberFormat="1" applyFont="1" applyFill="1" applyBorder="1" applyAlignment="1" applyProtection="1">
      <alignment horizontal="right" vertical="center"/>
      <protection locked="0"/>
    </xf>
    <xf numFmtId="3" fontId="6" fillId="7" borderId="35" xfId="0" applyNumberFormat="1" applyFont="1" applyFill="1" applyBorder="1" applyAlignment="1" applyProtection="1">
      <alignment horizontal="right" vertical="center"/>
      <protection locked="0"/>
    </xf>
    <xf numFmtId="0" fontId="3" fillId="7" borderId="54" xfId="0" applyFont="1" applyFill="1" applyBorder="1" applyAlignment="1" applyProtection="1">
      <alignment horizontal="center" vertical="center"/>
      <protection locked="0"/>
    </xf>
    <xf numFmtId="1" fontId="6" fillId="7" borderId="9" xfId="0" applyNumberFormat="1" applyFont="1" applyFill="1" applyBorder="1" applyAlignment="1" applyProtection="1">
      <alignment horizontal="right" vertical="center"/>
      <protection locked="0"/>
    </xf>
    <xf numFmtId="166" fontId="6" fillId="7" borderId="6" xfId="0" applyNumberFormat="1" applyFont="1" applyFill="1" applyBorder="1" applyAlignment="1" applyProtection="1">
      <alignment horizontal="center" vertical="center" wrapText="1"/>
      <protection locked="0"/>
    </xf>
    <xf numFmtId="0" fontId="0" fillId="0" borderId="0" xfId="0" applyProtection="1"/>
    <xf numFmtId="0" fontId="0" fillId="0" borderId="37" xfId="0" applyBorder="1" applyAlignment="1" applyProtection="1">
      <alignment horizontal="center"/>
    </xf>
    <xf numFmtId="0" fontId="0" fillId="0" borderId="0" xfId="0" applyBorder="1" applyAlignment="1" applyProtection="1">
      <alignment horizontal="center"/>
    </xf>
    <xf numFmtId="0" fontId="0" fillId="0" borderId="0" xfId="0" applyBorder="1" applyProtection="1"/>
    <xf numFmtId="2" fontId="0" fillId="0" borderId="0" xfId="0" applyNumberFormat="1" applyBorder="1" applyProtection="1"/>
    <xf numFmtId="0" fontId="0" fillId="0" borderId="38" xfId="0" applyBorder="1" applyProtection="1"/>
    <xf numFmtId="0" fontId="15" fillId="0" borderId="0" xfId="0" applyFont="1" applyProtection="1"/>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vertical="center"/>
    </xf>
    <xf numFmtId="168" fontId="0" fillId="0" borderId="0" xfId="0" applyNumberFormat="1" applyBorder="1" applyAlignment="1" applyProtection="1">
      <alignment horizontal="center"/>
    </xf>
    <xf numFmtId="0" fontId="13" fillId="0" borderId="0" xfId="0" applyFont="1" applyProtection="1"/>
    <xf numFmtId="0" fontId="1" fillId="0" borderId="37" xfId="0" applyFont="1" applyBorder="1" applyAlignment="1" applyProtection="1">
      <alignment horizontal="left" vertical="center"/>
    </xf>
    <xf numFmtId="0" fontId="1" fillId="0" borderId="0" xfId="0" applyFont="1" applyBorder="1" applyAlignment="1" applyProtection="1">
      <alignment horizontal="left" vertical="center"/>
    </xf>
    <xf numFmtId="0" fontId="1" fillId="0" borderId="0" xfId="0" applyFont="1" applyFill="1" applyBorder="1" applyAlignment="1" applyProtection="1">
      <alignment horizontal="left" vertical="center"/>
    </xf>
    <xf numFmtId="0" fontId="2" fillId="0" borderId="0" xfId="0" applyFont="1" applyBorder="1" applyProtection="1"/>
    <xf numFmtId="0" fontId="4" fillId="0" borderId="0" xfId="0" applyFont="1" applyBorder="1" applyProtection="1"/>
    <xf numFmtId="0" fontId="2" fillId="0" borderId="0" xfId="0" applyFont="1" applyBorder="1" applyAlignment="1" applyProtection="1">
      <alignment horizontal="left" vertical="center"/>
    </xf>
    <xf numFmtId="0" fontId="3" fillId="0" borderId="0" xfId="0" applyFont="1" applyBorder="1" applyProtection="1"/>
    <xf numFmtId="0" fontId="13" fillId="0" borderId="0" xfId="0" applyFont="1" applyAlignment="1" applyProtection="1">
      <alignment vertical="top"/>
    </xf>
    <xf numFmtId="0" fontId="20" fillId="7" borderId="54" xfId="0" applyFont="1" applyFill="1" applyBorder="1" applyAlignment="1" applyProtection="1">
      <alignment horizontal="center" vertical="center"/>
    </xf>
    <xf numFmtId="0" fontId="2" fillId="0" borderId="39" xfId="0" applyFont="1" applyBorder="1" applyAlignment="1" applyProtection="1">
      <alignment vertical="center"/>
    </xf>
    <xf numFmtId="0" fontId="2" fillId="0" borderId="3" xfId="0" applyFont="1" applyBorder="1" applyAlignment="1" applyProtection="1">
      <alignment vertical="center"/>
    </xf>
    <xf numFmtId="0" fontId="4" fillId="0" borderId="3" xfId="0" applyFont="1" applyBorder="1" applyAlignment="1" applyProtection="1">
      <alignment horizontal="center" vertical="center"/>
    </xf>
    <xf numFmtId="0" fontId="2" fillId="0" borderId="3" xfId="0" applyFont="1" applyBorder="1" applyAlignment="1" applyProtection="1">
      <alignment horizontal="left" vertical="center"/>
    </xf>
    <xf numFmtId="0" fontId="0" fillId="0" borderId="3" xfId="0" applyBorder="1" applyAlignment="1" applyProtection="1">
      <alignment horizontal="left"/>
    </xf>
    <xf numFmtId="0" fontId="0" fillId="0" borderId="3" xfId="0" applyBorder="1" applyProtection="1"/>
    <xf numFmtId="2" fontId="0" fillId="0" borderId="3" xfId="0" applyNumberFormat="1" applyBorder="1" applyProtection="1"/>
    <xf numFmtId="0" fontId="0" fillId="0" borderId="40" xfId="0" applyBorder="1" applyProtection="1"/>
    <xf numFmtId="0" fontId="5" fillId="0" borderId="0" xfId="0" applyFont="1" applyAlignment="1" applyProtection="1">
      <alignment horizontal="center" vertical="center"/>
    </xf>
    <xf numFmtId="0" fontId="13" fillId="0" borderId="0" xfId="0" applyFont="1" applyBorder="1" applyAlignment="1" applyProtection="1">
      <alignment horizontal="left" vertical="top" wrapText="1"/>
    </xf>
    <xf numFmtId="0" fontId="5" fillId="6" borderId="22" xfId="0" applyFont="1" applyFill="1" applyBorder="1" applyAlignment="1" applyProtection="1">
      <alignment horizontal="center" vertical="center"/>
    </xf>
    <xf numFmtId="0" fontId="6" fillId="8" borderId="31" xfId="0" applyFont="1" applyFill="1" applyBorder="1" applyAlignment="1" applyProtection="1">
      <alignment horizontal="center" vertical="center" wrapText="1"/>
    </xf>
    <xf numFmtId="0" fontId="6" fillId="8" borderId="26" xfId="0" applyFont="1" applyFill="1" applyBorder="1" applyAlignment="1" applyProtection="1">
      <alignment horizontal="center" vertical="center" wrapText="1"/>
    </xf>
    <xf numFmtId="0" fontId="6" fillId="8" borderId="31" xfId="0" applyFont="1" applyFill="1" applyBorder="1" applyAlignment="1" applyProtection="1">
      <alignment horizontal="center" vertical="center" textRotation="90" wrapText="1"/>
    </xf>
    <xf numFmtId="0" fontId="6" fillId="8" borderId="27" xfId="0" applyFont="1" applyFill="1" applyBorder="1" applyAlignment="1" applyProtection="1">
      <alignment horizontal="center" vertical="center" textRotation="90" wrapText="1"/>
    </xf>
    <xf numFmtId="0" fontId="6" fillId="8" borderId="27" xfId="0" applyFont="1" applyFill="1" applyBorder="1" applyAlignment="1" applyProtection="1">
      <alignment horizontal="center" vertical="center" wrapText="1"/>
    </xf>
    <xf numFmtId="0" fontId="6" fillId="8" borderId="30" xfId="0" applyFont="1" applyFill="1" applyBorder="1" applyAlignment="1" applyProtection="1">
      <alignment horizontal="center" vertical="center" wrapText="1"/>
    </xf>
    <xf numFmtId="168" fontId="6" fillId="8" borderId="27" xfId="0" applyNumberFormat="1" applyFont="1" applyFill="1" applyBorder="1" applyAlignment="1" applyProtection="1">
      <alignment horizontal="center" vertical="center" wrapText="1"/>
    </xf>
    <xf numFmtId="49" fontId="6" fillId="8" borderId="31" xfId="0" applyNumberFormat="1" applyFont="1" applyFill="1" applyBorder="1" applyAlignment="1" applyProtection="1">
      <alignment horizontal="center" vertical="center" textRotation="90" wrapText="1"/>
    </xf>
    <xf numFmtId="168" fontId="6" fillId="8" borderId="27" xfId="0" applyNumberFormat="1" applyFont="1" applyFill="1" applyBorder="1" applyAlignment="1" applyProtection="1">
      <alignment horizontal="center" vertical="center" textRotation="90" wrapText="1"/>
    </xf>
    <xf numFmtId="2" fontId="6" fillId="8" borderId="31" xfId="0" applyNumberFormat="1" applyFont="1" applyFill="1" applyBorder="1" applyAlignment="1" applyProtection="1">
      <alignment horizontal="center" vertical="center" textRotation="90" wrapText="1"/>
    </xf>
    <xf numFmtId="0" fontId="6" fillId="8" borderId="26" xfId="0" applyFont="1" applyFill="1" applyBorder="1" applyAlignment="1" applyProtection="1">
      <alignment horizontal="center" vertical="center" textRotation="90" wrapText="1"/>
    </xf>
    <xf numFmtId="0" fontId="6" fillId="0" borderId="0" xfId="0" applyFont="1" applyAlignment="1" applyProtection="1">
      <alignment horizontal="center" vertical="center" wrapText="1"/>
    </xf>
    <xf numFmtId="0" fontId="5" fillId="0" borderId="0" xfId="0" applyFont="1" applyBorder="1" applyAlignment="1" applyProtection="1">
      <alignment horizontal="center" vertical="center"/>
    </xf>
    <xf numFmtId="0" fontId="14" fillId="8" borderId="15" xfId="0" applyFont="1" applyFill="1" applyBorder="1" applyAlignment="1" applyProtection="1">
      <alignment horizontal="center" vertical="center" wrapText="1"/>
    </xf>
    <xf numFmtId="0" fontId="14" fillId="8" borderId="9" xfId="0" applyFont="1" applyFill="1" applyBorder="1" applyAlignment="1" applyProtection="1">
      <alignment horizontal="center" vertical="center"/>
    </xf>
    <xf numFmtId="0" fontId="14" fillId="8" borderId="15" xfId="0" applyFont="1" applyFill="1" applyBorder="1" applyAlignment="1" applyProtection="1">
      <alignment horizontal="center" vertical="center"/>
    </xf>
    <xf numFmtId="0" fontId="14" fillId="8" borderId="9" xfId="0" applyFont="1" applyFill="1" applyBorder="1" applyAlignment="1" applyProtection="1">
      <alignment horizontal="center" vertical="center" wrapText="1"/>
    </xf>
    <xf numFmtId="0" fontId="14" fillId="8" borderId="10" xfId="0" applyFont="1" applyFill="1" applyBorder="1" applyAlignment="1" applyProtection="1">
      <alignment horizontal="center" vertical="center" wrapText="1"/>
    </xf>
    <xf numFmtId="0" fontId="14" fillId="8" borderId="10" xfId="0" applyFont="1" applyFill="1" applyBorder="1" applyAlignment="1" applyProtection="1">
      <alignment horizontal="center" vertical="center"/>
    </xf>
    <xf numFmtId="0" fontId="14" fillId="8" borderId="6" xfId="0" applyFont="1" applyFill="1" applyBorder="1" applyAlignment="1" applyProtection="1">
      <alignment horizontal="center" vertical="center"/>
    </xf>
    <xf numFmtId="167" fontId="14" fillId="8" borderId="9" xfId="0" applyNumberFormat="1" applyFont="1" applyFill="1" applyBorder="1" applyAlignment="1" applyProtection="1">
      <alignment horizontal="center" vertical="center"/>
    </xf>
    <xf numFmtId="168" fontId="14" fillId="8" borderId="9" xfId="0" applyNumberFormat="1" applyFont="1" applyFill="1" applyBorder="1" applyAlignment="1" applyProtection="1">
      <alignment horizontal="center" vertical="center"/>
    </xf>
    <xf numFmtId="168" fontId="14" fillId="8" borderId="10" xfId="0" applyNumberFormat="1" applyFont="1" applyFill="1" applyBorder="1" applyAlignment="1" applyProtection="1">
      <alignment horizontal="center" vertical="center"/>
    </xf>
    <xf numFmtId="168" fontId="14" fillId="8" borderId="10" xfId="0" applyNumberFormat="1" applyFont="1" applyFill="1" applyBorder="1" applyAlignment="1" applyProtection="1">
      <alignment horizontal="center" vertical="center" textRotation="90"/>
    </xf>
    <xf numFmtId="2" fontId="14" fillId="8" borderId="15" xfId="0" applyNumberFormat="1" applyFont="1" applyFill="1" applyBorder="1" applyAlignment="1" applyProtection="1">
      <alignment horizontal="center" vertical="center"/>
    </xf>
    <xf numFmtId="168" fontId="14" fillId="8" borderId="21" xfId="0" applyNumberFormat="1" applyFont="1" applyFill="1" applyBorder="1" applyAlignment="1" applyProtection="1">
      <alignment horizontal="center" vertical="center" textRotation="90"/>
    </xf>
    <xf numFmtId="168" fontId="14" fillId="8" borderId="21" xfId="0" applyNumberFormat="1" applyFont="1" applyFill="1" applyBorder="1" applyAlignment="1" applyProtection="1">
      <alignment horizontal="center" vertical="center" textRotation="90" wrapText="1"/>
    </xf>
    <xf numFmtId="168" fontId="14" fillId="8" borderId="0" xfId="0" applyNumberFormat="1" applyFont="1" applyFill="1" applyAlignment="1" applyProtection="1">
      <alignment horizontal="center" vertical="center" textRotation="90" wrapText="1"/>
    </xf>
    <xf numFmtId="0" fontId="6" fillId="0" borderId="0" xfId="0" applyFont="1" applyAlignment="1" applyProtection="1">
      <alignment vertical="center" wrapText="1"/>
    </xf>
    <xf numFmtId="166" fontId="21" fillId="7" borderId="15" xfId="0" applyNumberFormat="1" applyFont="1" applyFill="1" applyBorder="1" applyAlignment="1" applyProtection="1">
      <alignment horizontal="center" vertical="center" wrapText="1"/>
    </xf>
    <xf numFmtId="166" fontId="21" fillId="7" borderId="9" xfId="0" applyNumberFormat="1" applyFont="1" applyFill="1" applyBorder="1" applyAlignment="1" applyProtection="1">
      <alignment horizontal="center" vertical="center" wrapText="1"/>
    </xf>
    <xf numFmtId="168" fontId="21" fillId="7" borderId="15" xfId="0" applyNumberFormat="1" applyFont="1" applyFill="1" applyBorder="1" applyAlignment="1" applyProtection="1">
      <alignment horizontal="center" vertical="center" wrapText="1"/>
    </xf>
    <xf numFmtId="166" fontId="21" fillId="7" borderId="10" xfId="0" applyNumberFormat="1" applyFont="1" applyFill="1" applyBorder="1" applyAlignment="1" applyProtection="1">
      <alignment horizontal="center" vertical="center" wrapText="1"/>
    </xf>
    <xf numFmtId="167" fontId="21" fillId="7" borderId="10" xfId="0" applyNumberFormat="1" applyFont="1" applyFill="1" applyBorder="1" applyAlignment="1" applyProtection="1">
      <alignment horizontal="center" vertical="center" wrapText="1"/>
    </xf>
    <xf numFmtId="167" fontId="21" fillId="7" borderId="9" xfId="0" applyNumberFormat="1" applyFont="1" applyFill="1" applyBorder="1" applyAlignment="1" applyProtection="1">
      <alignment horizontal="center" vertical="center" wrapText="1"/>
    </xf>
    <xf numFmtId="168" fontId="21" fillId="7" borderId="10" xfId="0" applyNumberFormat="1" applyFont="1" applyFill="1" applyBorder="1" applyAlignment="1" applyProtection="1">
      <alignment horizontal="center" vertical="center" wrapText="1"/>
    </xf>
    <xf numFmtId="166" fontId="6" fillId="0" borderId="10" xfId="0" applyNumberFormat="1" applyFont="1" applyBorder="1" applyAlignment="1" applyProtection="1">
      <alignment horizontal="center" vertical="center" wrapText="1"/>
    </xf>
    <xf numFmtId="2" fontId="21" fillId="0" borderId="15" xfId="0" applyNumberFormat="1" applyFont="1" applyBorder="1" applyAlignment="1" applyProtection="1">
      <alignment horizontal="center" vertical="center"/>
    </xf>
    <xf numFmtId="168" fontId="6" fillId="7" borderId="9" xfId="0" applyNumberFormat="1" applyFont="1" applyFill="1" applyBorder="1" applyAlignment="1" applyProtection="1">
      <alignment horizontal="center" vertical="center" wrapText="1"/>
    </xf>
    <xf numFmtId="168" fontId="6" fillId="7" borderId="10" xfId="0" applyNumberFormat="1" applyFont="1" applyFill="1" applyBorder="1" applyAlignment="1" applyProtection="1">
      <alignment horizontal="center" vertical="center" wrapText="1"/>
    </xf>
    <xf numFmtId="2" fontId="6" fillId="0" borderId="10" xfId="0" applyNumberFormat="1" applyFont="1" applyBorder="1" applyAlignment="1" applyProtection="1">
      <alignment horizontal="center" vertical="center" wrapText="1"/>
    </xf>
    <xf numFmtId="2" fontId="6" fillId="7" borderId="10" xfId="0" applyNumberFormat="1" applyFont="1" applyFill="1" applyBorder="1" applyAlignment="1" applyProtection="1">
      <alignment vertical="center" wrapText="1"/>
    </xf>
    <xf numFmtId="2" fontId="6" fillId="0" borderId="15" xfId="0" applyNumberFormat="1" applyFont="1" applyBorder="1" applyAlignment="1" applyProtection="1">
      <alignment horizontal="center" vertical="center"/>
    </xf>
    <xf numFmtId="1" fontId="21" fillId="7" borderId="9" xfId="0" applyNumberFormat="1" applyFont="1" applyFill="1" applyBorder="1" applyAlignment="1" applyProtection="1">
      <alignment horizontal="right" vertical="center"/>
    </xf>
    <xf numFmtId="2" fontId="6" fillId="0" borderId="0" xfId="0" applyNumberFormat="1" applyFont="1" applyAlignment="1" applyProtection="1">
      <alignment vertical="center" wrapText="1"/>
    </xf>
    <xf numFmtId="166" fontId="21" fillId="7" borderId="6" xfId="0" applyNumberFormat="1" applyFont="1" applyFill="1" applyBorder="1" applyAlignment="1" applyProtection="1">
      <alignment horizontal="center" vertical="center" wrapText="1"/>
    </xf>
    <xf numFmtId="168" fontId="21" fillId="7" borderId="9" xfId="0" applyNumberFormat="1" applyFont="1" applyFill="1" applyBorder="1" applyAlignment="1" applyProtection="1">
      <alignment horizontal="center" vertical="center" wrapText="1"/>
    </xf>
    <xf numFmtId="166" fontId="6" fillId="7" borderId="15" xfId="0" applyNumberFormat="1" applyFont="1" applyFill="1" applyBorder="1" applyAlignment="1" applyProtection="1">
      <alignment horizontal="center" vertical="center" wrapText="1"/>
    </xf>
    <xf numFmtId="166" fontId="6" fillId="7" borderId="9" xfId="0" applyNumberFormat="1" applyFont="1" applyFill="1" applyBorder="1" applyAlignment="1" applyProtection="1">
      <alignment horizontal="center" vertical="center" wrapText="1"/>
    </xf>
    <xf numFmtId="168" fontId="6" fillId="7" borderId="15" xfId="0" applyNumberFormat="1" applyFont="1" applyFill="1" applyBorder="1" applyAlignment="1" applyProtection="1">
      <alignment horizontal="center" vertical="center" wrapText="1"/>
    </xf>
    <xf numFmtId="166" fontId="6" fillId="7" borderId="10" xfId="0" applyNumberFormat="1" applyFont="1" applyFill="1" applyBorder="1" applyAlignment="1" applyProtection="1">
      <alignment horizontal="center" vertical="center" wrapText="1"/>
    </xf>
    <xf numFmtId="167" fontId="6" fillId="7" borderId="10" xfId="0" applyNumberFormat="1" applyFont="1" applyFill="1" applyBorder="1" applyAlignment="1" applyProtection="1">
      <alignment horizontal="center" vertical="center" wrapText="1"/>
    </xf>
    <xf numFmtId="166" fontId="6" fillId="7" borderId="6" xfId="0" applyNumberFormat="1" applyFont="1" applyFill="1" applyBorder="1" applyAlignment="1" applyProtection="1">
      <alignment horizontal="center" vertical="center" wrapText="1"/>
    </xf>
    <xf numFmtId="167" fontId="6" fillId="7" borderId="9" xfId="0" applyNumberFormat="1" applyFont="1" applyFill="1" applyBorder="1" applyAlignment="1" applyProtection="1">
      <alignment horizontal="center" vertical="center" wrapText="1"/>
    </xf>
    <xf numFmtId="2" fontId="22" fillId="0" borderId="15" xfId="0" applyNumberFormat="1" applyFont="1" applyBorder="1" applyAlignment="1" applyProtection="1">
      <alignment horizontal="center" vertical="center"/>
    </xf>
    <xf numFmtId="1" fontId="6" fillId="7" borderId="9" xfId="0" applyNumberFormat="1" applyFont="1" applyFill="1" applyBorder="1" applyAlignment="1" applyProtection="1">
      <alignment horizontal="right" vertical="center"/>
    </xf>
    <xf numFmtId="167" fontId="21" fillId="7" borderId="6" xfId="0" applyNumberFormat="1" applyFont="1" applyFill="1" applyBorder="1" applyAlignment="1" applyProtection="1">
      <alignment horizontal="center" vertical="center" wrapText="1"/>
    </xf>
    <xf numFmtId="2" fontId="21" fillId="7" borderId="10" xfId="0" applyNumberFormat="1" applyFont="1" applyFill="1" applyBorder="1" applyAlignment="1" applyProtection="1">
      <alignment vertical="center" wrapText="1"/>
    </xf>
    <xf numFmtId="166" fontId="6" fillId="7" borderId="36" xfId="0" applyNumberFormat="1" applyFont="1" applyFill="1" applyBorder="1" applyAlignment="1" applyProtection="1">
      <alignment horizontal="center" vertical="center" wrapText="1"/>
    </xf>
    <xf numFmtId="166" fontId="6" fillId="7" borderId="35" xfId="0" applyNumberFormat="1" applyFont="1" applyFill="1" applyBorder="1" applyAlignment="1" applyProtection="1">
      <alignment horizontal="center" vertical="center" wrapText="1"/>
    </xf>
    <xf numFmtId="168" fontId="6" fillId="7" borderId="36" xfId="0" applyNumberFormat="1" applyFont="1" applyFill="1" applyBorder="1" applyAlignment="1" applyProtection="1">
      <alignment horizontal="center" vertical="center" wrapText="1"/>
    </xf>
    <xf numFmtId="166" fontId="6" fillId="7" borderId="34" xfId="0" applyNumberFormat="1" applyFont="1" applyFill="1" applyBorder="1" applyAlignment="1" applyProtection="1">
      <alignment horizontal="center" vertical="center" wrapText="1"/>
    </xf>
    <xf numFmtId="167" fontId="6" fillId="7" borderId="34" xfId="0" applyNumberFormat="1" applyFont="1" applyFill="1" applyBorder="1" applyAlignment="1" applyProtection="1">
      <alignment horizontal="center" vertical="center" wrapText="1"/>
    </xf>
    <xf numFmtId="166" fontId="6" fillId="7" borderId="13" xfId="0" applyNumberFormat="1" applyFont="1" applyFill="1" applyBorder="1" applyAlignment="1" applyProtection="1">
      <alignment horizontal="center" vertical="center" wrapText="1"/>
    </xf>
    <xf numFmtId="166" fontId="6" fillId="7" borderId="25" xfId="0" applyNumberFormat="1" applyFont="1" applyFill="1" applyBorder="1" applyAlignment="1" applyProtection="1">
      <alignment horizontal="center" vertical="center" wrapText="1"/>
    </xf>
    <xf numFmtId="167" fontId="6" fillId="7" borderId="35" xfId="0" applyNumberFormat="1" applyFont="1" applyFill="1" applyBorder="1" applyAlignment="1" applyProtection="1">
      <alignment horizontal="center" vertical="center" wrapText="1"/>
    </xf>
    <xf numFmtId="168" fontId="6" fillId="7" borderId="34" xfId="0" applyNumberFormat="1" applyFont="1" applyFill="1" applyBorder="1" applyAlignment="1" applyProtection="1">
      <alignment horizontal="center" vertical="center" wrapText="1"/>
    </xf>
    <xf numFmtId="168" fontId="6" fillId="7" borderId="35" xfId="0" applyNumberFormat="1" applyFont="1" applyFill="1" applyBorder="1" applyAlignment="1" applyProtection="1">
      <alignment horizontal="center" vertical="center" wrapText="1"/>
    </xf>
    <xf numFmtId="2" fontId="6" fillId="7" borderId="34" xfId="0" applyNumberFormat="1" applyFont="1" applyFill="1" applyBorder="1" applyAlignment="1" applyProtection="1">
      <alignment vertical="center" wrapText="1"/>
    </xf>
    <xf numFmtId="1" fontId="6" fillId="7" borderId="35" xfId="0" applyNumberFormat="1" applyFont="1" applyFill="1" applyBorder="1" applyAlignment="1" applyProtection="1">
      <alignment horizontal="right" vertical="center"/>
    </xf>
    <xf numFmtId="167" fontId="6" fillId="8" borderId="22" xfId="0" applyNumberFormat="1" applyFont="1" applyFill="1" applyBorder="1" applyAlignment="1" applyProtection="1">
      <alignment vertical="center"/>
    </xf>
    <xf numFmtId="167" fontId="6" fillId="8" borderId="8" xfId="0" applyNumberFormat="1" applyFont="1" applyFill="1" applyBorder="1" applyAlignment="1" applyProtection="1">
      <alignment vertical="center"/>
    </xf>
    <xf numFmtId="2" fontId="6" fillId="8" borderId="8" xfId="0" applyNumberFormat="1" applyFont="1" applyFill="1" applyBorder="1" applyAlignment="1" applyProtection="1">
      <alignment horizontal="right" vertical="center" indent="1"/>
    </xf>
    <xf numFmtId="0" fontId="6" fillId="8" borderId="8" xfId="0" applyFont="1" applyFill="1" applyBorder="1" applyAlignment="1" applyProtection="1">
      <alignment horizontal="center" vertical="center"/>
    </xf>
    <xf numFmtId="2" fontId="6" fillId="8" borderId="8" xfId="0" applyNumberFormat="1" applyFont="1" applyFill="1" applyBorder="1" applyAlignment="1" applyProtection="1">
      <alignment horizontal="center" vertical="center"/>
    </xf>
    <xf numFmtId="2" fontId="6" fillId="8" borderId="8" xfId="0" applyNumberFormat="1" applyFont="1" applyFill="1" applyBorder="1" applyAlignment="1" applyProtection="1">
      <alignment vertical="center"/>
    </xf>
    <xf numFmtId="1" fontId="6" fillId="8" borderId="23" xfId="0" applyNumberFormat="1" applyFont="1" applyFill="1" applyBorder="1" applyAlignment="1" applyProtection="1">
      <alignment horizontal="right" vertical="center"/>
    </xf>
    <xf numFmtId="0" fontId="3" fillId="0" borderId="0" xfId="0" applyFont="1" applyAlignment="1" applyProtection="1">
      <alignment vertical="center"/>
    </xf>
    <xf numFmtId="0" fontId="0" fillId="0" borderId="37" xfId="0"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168" fontId="0" fillId="0" borderId="0" xfId="0" applyNumberFormat="1" applyBorder="1" applyAlignment="1" applyProtection="1">
      <alignment horizontal="center" vertical="center"/>
    </xf>
    <xf numFmtId="168" fontId="0" fillId="0" borderId="0" xfId="0" applyNumberFormat="1" applyBorder="1" applyAlignment="1" applyProtection="1">
      <alignment vertical="center"/>
    </xf>
    <xf numFmtId="44" fontId="7" fillId="0" borderId="0" xfId="5" applyFont="1" applyBorder="1" applyAlignment="1" applyProtection="1">
      <alignment horizontal="left" vertical="center"/>
    </xf>
    <xf numFmtId="2" fontId="0" fillId="0" borderId="0" xfId="0" applyNumberFormat="1" applyBorder="1" applyAlignment="1" applyProtection="1">
      <alignment vertical="center"/>
    </xf>
    <xf numFmtId="0" fontId="0" fillId="0" borderId="38" xfId="0" applyBorder="1" applyAlignment="1" applyProtection="1">
      <alignment vertical="center"/>
    </xf>
    <xf numFmtId="0" fontId="0" fillId="0" borderId="0" xfId="0" applyAlignment="1" applyProtection="1">
      <alignment vertical="center"/>
    </xf>
    <xf numFmtId="0" fontId="7" fillId="6" borderId="37" xfId="0" applyFont="1" applyFill="1" applyBorder="1" applyAlignment="1" applyProtection="1">
      <alignment vertical="center"/>
    </xf>
    <xf numFmtId="0" fontId="7" fillId="6" borderId="0" xfId="0" applyFont="1" applyFill="1" applyBorder="1" applyAlignment="1" applyProtection="1">
      <alignment vertical="center"/>
    </xf>
    <xf numFmtId="0" fontId="7" fillId="6" borderId="0" xfId="0" applyFont="1" applyFill="1" applyBorder="1" applyAlignment="1" applyProtection="1">
      <alignment horizontal="left" vertical="center"/>
    </xf>
    <xf numFmtId="168" fontId="7" fillId="6" borderId="0" xfId="0" applyNumberFormat="1" applyFont="1" applyFill="1" applyBorder="1" applyAlignment="1" applyProtection="1">
      <alignment vertical="center"/>
    </xf>
    <xf numFmtId="165" fontId="7" fillId="6" borderId="0" xfId="5" applyNumberFormat="1" applyFont="1" applyFill="1" applyBorder="1" applyAlignment="1" applyProtection="1">
      <alignment vertical="center"/>
    </xf>
    <xf numFmtId="0" fontId="6" fillId="0" borderId="0" xfId="0" applyFont="1" applyAlignment="1" applyProtection="1">
      <alignment vertical="center"/>
    </xf>
    <xf numFmtId="2" fontId="3" fillId="0" borderId="0" xfId="0" applyNumberFormat="1" applyFont="1" applyAlignment="1" applyProtection="1">
      <alignment vertical="center"/>
    </xf>
    <xf numFmtId="0" fontId="6" fillId="0" borderId="37" xfId="0" applyFont="1" applyBorder="1" applyAlignment="1" applyProtection="1">
      <alignment horizontal="center" vertical="center"/>
    </xf>
    <xf numFmtId="0" fontId="6" fillId="0" borderId="0" xfId="0" applyFont="1" applyBorder="1" applyAlignment="1" applyProtection="1">
      <alignment horizontal="center" vertical="center"/>
    </xf>
    <xf numFmtId="168" fontId="6" fillId="0" borderId="0" xfId="0" applyNumberFormat="1" applyFont="1" applyBorder="1" applyAlignment="1" applyProtection="1">
      <alignment horizontal="center" vertical="center"/>
    </xf>
    <xf numFmtId="168" fontId="6" fillId="0" borderId="0" xfId="0" applyNumberFormat="1" applyFont="1" applyBorder="1" applyAlignment="1" applyProtection="1">
      <alignment vertical="center"/>
    </xf>
    <xf numFmtId="0" fontId="6" fillId="0" borderId="0" xfId="0" applyFont="1" applyBorder="1" applyAlignment="1" applyProtection="1">
      <alignment vertical="center"/>
    </xf>
    <xf numFmtId="44" fontId="7" fillId="0" borderId="0" xfId="5" applyFont="1" applyBorder="1" applyAlignment="1" applyProtection="1">
      <alignment horizontal="center" vertical="center"/>
    </xf>
    <xf numFmtId="2" fontId="6" fillId="0" borderId="0" xfId="0" applyNumberFormat="1" applyFont="1" applyBorder="1" applyAlignment="1" applyProtection="1">
      <alignment vertical="center"/>
    </xf>
    <xf numFmtId="0" fontId="6" fillId="0" borderId="38" xfId="0" applyFont="1" applyBorder="1" applyAlignment="1" applyProtection="1">
      <alignment vertical="center"/>
    </xf>
    <xf numFmtId="0" fontId="7" fillId="6" borderId="0" xfId="2" applyFont="1" applyFill="1" applyBorder="1" applyAlignment="1" applyProtection="1">
      <alignment horizontal="left" vertical="center"/>
    </xf>
    <xf numFmtId="0" fontId="6" fillId="6" borderId="0" xfId="2" applyFont="1" applyFill="1" applyBorder="1" applyAlignment="1" applyProtection="1">
      <alignment vertical="center"/>
    </xf>
    <xf numFmtId="168" fontId="6" fillId="6" borderId="0" xfId="0" applyNumberFormat="1" applyFont="1" applyFill="1" applyBorder="1" applyAlignment="1" applyProtection="1">
      <alignment vertical="center"/>
    </xf>
    <xf numFmtId="0" fontId="6" fillId="6" borderId="0" xfId="0" applyFont="1" applyFill="1" applyBorder="1" applyAlignment="1" applyProtection="1">
      <alignment vertical="center"/>
    </xf>
    <xf numFmtId="0" fontId="6" fillId="0" borderId="37" xfId="2" applyFont="1" applyBorder="1" applyAlignment="1" applyProtection="1">
      <alignment vertical="center"/>
    </xf>
    <xf numFmtId="0" fontId="7" fillId="0" borderId="0" xfId="2" applyFont="1" applyBorder="1" applyAlignment="1" applyProtection="1">
      <alignment horizontal="left" vertical="center"/>
    </xf>
    <xf numFmtId="165" fontId="6" fillId="0" borderId="0" xfId="5" applyNumberFormat="1" applyFont="1" applyBorder="1" applyAlignment="1" applyProtection="1">
      <alignment vertical="center"/>
    </xf>
    <xf numFmtId="0" fontId="6" fillId="0" borderId="0" xfId="2" applyFont="1" applyBorder="1" applyAlignment="1" applyProtection="1">
      <alignment vertical="center"/>
    </xf>
    <xf numFmtId="44" fontId="6" fillId="0" borderId="0" xfId="5" applyFont="1" applyBorder="1" applyAlignment="1" applyProtection="1">
      <alignment vertical="center"/>
    </xf>
    <xf numFmtId="0" fontId="6" fillId="0" borderId="0" xfId="2" applyFont="1" applyBorder="1" applyAlignment="1" applyProtection="1">
      <alignment horizontal="left" vertical="center"/>
    </xf>
    <xf numFmtId="0" fontId="7" fillId="6" borderId="37" xfId="0" applyFont="1" applyFill="1" applyBorder="1" applyAlignment="1" applyProtection="1">
      <alignment horizontal="left" vertical="center"/>
    </xf>
    <xf numFmtId="168" fontId="6" fillId="6" borderId="0" xfId="0" applyNumberFormat="1" applyFont="1" applyFill="1" applyBorder="1" applyAlignment="1" applyProtection="1">
      <alignment horizontal="center" vertical="center"/>
    </xf>
    <xf numFmtId="0" fontId="6" fillId="0" borderId="37" xfId="0" applyFont="1" applyBorder="1" applyAlignment="1" applyProtection="1">
      <alignment vertical="center"/>
    </xf>
    <xf numFmtId="0" fontId="7" fillId="0" borderId="0" xfId="0" applyFont="1" applyBorder="1" applyAlignment="1" applyProtection="1">
      <alignment vertical="center"/>
    </xf>
    <xf numFmtId="0" fontId="6" fillId="0" borderId="0" xfId="0" applyFont="1" applyBorder="1" applyAlignment="1" applyProtection="1">
      <alignment horizontal="right" vertical="center"/>
    </xf>
    <xf numFmtId="3" fontId="6" fillId="0" borderId="0" xfId="0" applyNumberFormat="1" applyFont="1" applyBorder="1" applyAlignment="1" applyProtection="1">
      <alignment horizontal="left" vertical="center"/>
    </xf>
    <xf numFmtId="165" fontId="6" fillId="0" borderId="0" xfId="4" applyNumberFormat="1" applyFont="1" applyBorder="1" applyAlignment="1" applyProtection="1">
      <alignment horizontal="left" vertical="center"/>
    </xf>
    <xf numFmtId="0" fontId="8" fillId="0" borderId="0" xfId="0" applyFont="1" applyBorder="1" applyAlignment="1" applyProtection="1">
      <alignment vertical="center"/>
    </xf>
    <xf numFmtId="2" fontId="8" fillId="0" borderId="0" xfId="0" applyNumberFormat="1" applyFont="1" applyBorder="1" applyAlignment="1" applyProtection="1">
      <alignment vertical="center"/>
    </xf>
    <xf numFmtId="0" fontId="6" fillId="0" borderId="0" xfId="0" applyFont="1" applyBorder="1" applyAlignment="1" applyProtection="1">
      <alignment horizontal="right" vertical="center" wrapText="1"/>
    </xf>
    <xf numFmtId="44" fontId="6" fillId="0" borderId="0" xfId="4" applyFont="1" applyBorder="1" applyAlignment="1" applyProtection="1">
      <alignment horizontal="center" vertical="center"/>
    </xf>
    <xf numFmtId="0" fontId="13" fillId="6" borderId="41" xfId="0" applyFont="1" applyFill="1" applyBorder="1" applyAlignment="1" applyProtection="1">
      <alignment horizontal="left" vertical="center"/>
    </xf>
    <xf numFmtId="0" fontId="7" fillId="6" borderId="41" xfId="0" applyFont="1" applyFill="1" applyBorder="1" applyAlignment="1" applyProtection="1">
      <alignment vertical="center"/>
    </xf>
    <xf numFmtId="0" fontId="6" fillId="0" borderId="0" xfId="0" applyFont="1" applyAlignment="1" applyProtection="1">
      <alignment horizontal="center" vertical="center"/>
    </xf>
    <xf numFmtId="168" fontId="6" fillId="0" borderId="0" xfId="0" applyNumberFormat="1" applyFont="1" applyAlignment="1" applyProtection="1">
      <alignment horizontal="center" vertical="center"/>
    </xf>
    <xf numFmtId="168" fontId="6" fillId="0" borderId="0" xfId="0" applyNumberFormat="1" applyFont="1" applyAlignment="1" applyProtection="1">
      <alignment vertical="center"/>
    </xf>
    <xf numFmtId="2" fontId="6" fillId="0" borderId="0" xfId="0" applyNumberFormat="1" applyFont="1" applyAlignment="1" applyProtection="1">
      <alignment vertical="center"/>
    </xf>
    <xf numFmtId="0" fontId="6" fillId="0" borderId="0" xfId="0" applyFont="1" applyProtection="1"/>
    <xf numFmtId="0" fontId="6" fillId="0" borderId="0" xfId="0" applyFont="1" applyAlignment="1" applyProtection="1">
      <alignment horizontal="center"/>
    </xf>
    <xf numFmtId="168" fontId="6" fillId="0" borderId="0" xfId="0" applyNumberFormat="1" applyFont="1" applyAlignment="1" applyProtection="1">
      <alignment horizontal="center"/>
    </xf>
    <xf numFmtId="168" fontId="6" fillId="0" borderId="0" xfId="0" applyNumberFormat="1" applyFont="1" applyProtection="1"/>
    <xf numFmtId="2" fontId="6" fillId="0" borderId="0" xfId="0" applyNumberFormat="1" applyFont="1" applyProtection="1"/>
    <xf numFmtId="46" fontId="6" fillId="0" borderId="0" xfId="0" applyNumberFormat="1" applyFont="1" applyAlignment="1" applyProtection="1">
      <alignment horizontal="center"/>
    </xf>
    <xf numFmtId="169" fontId="6" fillId="0" borderId="0" xfId="0" applyNumberFormat="1" applyFont="1" applyAlignment="1" applyProtection="1">
      <alignment horizontal="center"/>
    </xf>
    <xf numFmtId="169" fontId="0" fillId="0" borderId="0" xfId="0" applyNumberFormat="1" applyAlignment="1" applyProtection="1">
      <alignment horizontal="center"/>
    </xf>
    <xf numFmtId="168" fontId="0" fillId="0" borderId="0" xfId="0" applyNumberFormat="1" applyAlignment="1" applyProtection="1">
      <alignment horizontal="center"/>
    </xf>
    <xf numFmtId="168" fontId="0" fillId="0" borderId="0" xfId="0" applyNumberFormat="1" applyProtection="1"/>
    <xf numFmtId="2" fontId="0" fillId="0" borderId="0" xfId="0" applyNumberFormat="1" applyProtection="1"/>
    <xf numFmtId="0" fontId="0" fillId="0" borderId="0" xfId="0" applyAlignment="1" applyProtection="1">
      <alignment horizontal="center"/>
    </xf>
    <xf numFmtId="0" fontId="23" fillId="0" borderId="0" xfId="1" applyFont="1" applyAlignment="1" applyProtection="1">
      <alignment horizontal="center" vertical="center" wrapText="1"/>
      <protection locked="0"/>
    </xf>
    <xf numFmtId="0" fontId="2" fillId="0" borderId="37" xfId="0" applyFont="1" applyBorder="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horizontal="center" vertical="center"/>
    </xf>
    <xf numFmtId="0" fontId="0" fillId="0" borderId="0" xfId="0" applyBorder="1" applyAlignment="1" applyProtection="1">
      <alignment horizontal="left"/>
    </xf>
    <xf numFmtId="2" fontId="6" fillId="0" borderId="34" xfId="0" applyNumberFormat="1" applyFont="1" applyBorder="1" applyAlignment="1" applyProtection="1">
      <alignment horizontal="center" vertical="center" wrapText="1"/>
    </xf>
    <xf numFmtId="0" fontId="13" fillId="6" borderId="41" xfId="0" applyFont="1" applyFill="1" applyBorder="1" applyAlignment="1" applyProtection="1">
      <alignment vertical="center"/>
    </xf>
    <xf numFmtId="0" fontId="21" fillId="0" borderId="0" xfId="0" applyFont="1" applyAlignment="1" applyProtection="1">
      <alignment vertical="center"/>
    </xf>
    <xf numFmtId="0" fontId="0" fillId="0" borderId="0" xfId="0" applyProtection="1">
      <protection locked="0"/>
    </xf>
    <xf numFmtId="0" fontId="5" fillId="3" borderId="8" xfId="0" applyFont="1" applyFill="1" applyBorder="1" applyAlignment="1">
      <alignment horizontal="center" vertical="center"/>
    </xf>
    <xf numFmtId="0" fontId="5" fillId="3" borderId="2" xfId="0" applyFont="1" applyFill="1" applyBorder="1" applyAlignment="1">
      <alignment horizontal="center" vertical="center"/>
    </xf>
    <xf numFmtId="0" fontId="10" fillId="3" borderId="20"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2" xfId="0" applyFont="1" applyFill="1" applyBorder="1" applyAlignment="1">
      <alignment horizontal="center" vertical="center"/>
    </xf>
    <xf numFmtId="0" fontId="2" fillId="3" borderId="20" xfId="0" applyFont="1" applyFill="1" applyBorder="1" applyAlignment="1">
      <alignment horizontal="left" vertical="center"/>
    </xf>
    <xf numFmtId="0" fontId="2" fillId="3" borderId="8" xfId="0" applyFont="1" applyFill="1" applyBorder="1" applyAlignment="1">
      <alignment horizontal="left" vertical="center"/>
    </xf>
    <xf numFmtId="0" fontId="2" fillId="3" borderId="2" xfId="0" applyFont="1" applyFill="1" applyBorder="1" applyAlignment="1">
      <alignment horizontal="left" vertical="center"/>
    </xf>
    <xf numFmtId="167" fontId="7" fillId="2" borderId="42" xfId="0" applyNumberFormat="1" applyFont="1" applyFill="1" applyBorder="1" applyAlignment="1">
      <alignment horizontal="right"/>
    </xf>
    <xf numFmtId="167" fontId="7" fillId="2" borderId="3" xfId="0" applyNumberFormat="1" applyFont="1" applyFill="1" applyBorder="1" applyAlignment="1">
      <alignment horizontal="right"/>
    </xf>
    <xf numFmtId="0" fontId="5" fillId="3" borderId="20" xfId="0" applyFont="1" applyFill="1" applyBorder="1" applyAlignment="1">
      <alignment horizontal="center" vertical="center"/>
    </xf>
    <xf numFmtId="168" fontId="5" fillId="2" borderId="1" xfId="0" applyNumberFormat="1" applyFont="1" applyFill="1" applyBorder="1" applyAlignment="1">
      <alignment horizontal="center" vertical="center"/>
    </xf>
    <xf numFmtId="168" fontId="5" fillId="2" borderId="24" xfId="0" applyNumberFormat="1" applyFont="1" applyFill="1" applyBorder="1" applyAlignment="1">
      <alignment horizontal="center" vertical="center"/>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0" fillId="0" borderId="20" xfId="0" applyBorder="1" applyAlignment="1" applyProtection="1">
      <alignment horizontal="center"/>
      <protection locked="0"/>
    </xf>
    <xf numFmtId="0" fontId="0" fillId="0" borderId="8" xfId="0" applyBorder="1" applyAlignment="1" applyProtection="1">
      <alignment horizontal="center"/>
      <protection locked="0"/>
    </xf>
    <xf numFmtId="0" fontId="0" fillId="0" borderId="2" xfId="0" applyBorder="1" applyAlignment="1" applyProtection="1">
      <alignment horizontal="center"/>
      <protection locked="0"/>
    </xf>
    <xf numFmtId="168" fontId="6" fillId="4" borderId="22" xfId="0" applyNumberFormat="1" applyFont="1" applyFill="1" applyBorder="1" applyAlignment="1">
      <alignment horizontal="center" wrapText="1"/>
    </xf>
    <xf numFmtId="168" fontId="6" fillId="4" borderId="8" xfId="0" applyNumberFormat="1" applyFont="1" applyFill="1" applyBorder="1" applyAlignment="1">
      <alignment horizontal="center" wrapText="1"/>
    </xf>
    <xf numFmtId="168" fontId="6" fillId="4" borderId="23" xfId="0" applyNumberFormat="1" applyFont="1" applyFill="1" applyBorder="1" applyAlignment="1">
      <alignment horizontal="center" wrapText="1"/>
    </xf>
    <xf numFmtId="169" fontId="6" fillId="2" borderId="8" xfId="0" applyNumberFormat="1" applyFont="1" applyFill="1" applyBorder="1" applyAlignment="1">
      <alignment horizontal="center"/>
    </xf>
    <xf numFmtId="169" fontId="6" fillId="2" borderId="2" xfId="0" applyNumberFormat="1" applyFont="1" applyFill="1" applyBorder="1" applyAlignment="1">
      <alignment horizontal="center"/>
    </xf>
    <xf numFmtId="169" fontId="6" fillId="2" borderId="20" xfId="0" applyNumberFormat="1" applyFont="1" applyFill="1" applyBorder="1" applyAlignment="1">
      <alignment horizontal="center"/>
    </xf>
    <xf numFmtId="0" fontId="7" fillId="3" borderId="20" xfId="0" applyFont="1" applyFill="1" applyBorder="1" applyAlignment="1">
      <alignment horizontal="center"/>
    </xf>
    <xf numFmtId="0" fontId="7" fillId="3" borderId="8" xfId="0" applyFont="1" applyFill="1" applyBorder="1" applyAlignment="1">
      <alignment horizontal="center"/>
    </xf>
    <xf numFmtId="0" fontId="7" fillId="3" borderId="2" xfId="0" applyFont="1" applyFill="1" applyBorder="1" applyAlignment="1">
      <alignment horizontal="center"/>
    </xf>
    <xf numFmtId="0" fontId="8" fillId="0" borderId="0" xfId="0" applyFont="1" applyAlignment="1">
      <alignment horizontal="center"/>
    </xf>
    <xf numFmtId="0" fontId="7" fillId="3" borderId="20" xfId="0" applyFont="1" applyFill="1" applyBorder="1" applyAlignment="1">
      <alignment horizontal="left" vertical="center"/>
    </xf>
    <xf numFmtId="0" fontId="7" fillId="3" borderId="2" xfId="0" applyFont="1" applyFill="1" applyBorder="1" applyAlignment="1">
      <alignment horizontal="left" vertical="center"/>
    </xf>
    <xf numFmtId="0" fontId="13" fillId="6" borderId="46" xfId="0" applyFont="1" applyFill="1" applyBorder="1" applyAlignment="1" applyProtection="1">
      <alignment horizontal="left" vertical="center"/>
    </xf>
    <xf numFmtId="0" fontId="13" fillId="6" borderId="41" xfId="0" applyFont="1" applyFill="1" applyBorder="1" applyAlignment="1" applyProtection="1">
      <alignment horizontal="left" vertical="center"/>
    </xf>
    <xf numFmtId="0" fontId="7" fillId="6" borderId="47" xfId="0" applyFont="1" applyFill="1" applyBorder="1" applyAlignment="1" applyProtection="1">
      <alignment horizontal="center" vertical="center"/>
    </xf>
    <xf numFmtId="0" fontId="7" fillId="6" borderId="48" xfId="0" applyFont="1" applyFill="1" applyBorder="1" applyAlignment="1" applyProtection="1">
      <alignment horizontal="center" vertical="center"/>
    </xf>
    <xf numFmtId="0" fontId="7" fillId="6" borderId="49" xfId="0" applyFont="1" applyFill="1" applyBorder="1" applyAlignment="1" applyProtection="1">
      <alignment horizontal="center" vertical="center"/>
    </xf>
    <xf numFmtId="0" fontId="5" fillId="6" borderId="20" xfId="0" applyFont="1" applyFill="1" applyBorder="1" applyAlignment="1" applyProtection="1">
      <alignment horizontal="center" vertical="center"/>
    </xf>
    <xf numFmtId="0" fontId="5" fillId="6" borderId="8" xfId="0" applyFont="1" applyFill="1" applyBorder="1" applyAlignment="1" applyProtection="1">
      <alignment horizontal="center" vertical="center"/>
    </xf>
    <xf numFmtId="0" fontId="5" fillId="6" borderId="2" xfId="0" applyFont="1" applyFill="1" applyBorder="1" applyAlignment="1" applyProtection="1">
      <alignment horizontal="center" vertical="center"/>
    </xf>
    <xf numFmtId="0" fontId="7" fillId="6" borderId="50" xfId="0" applyFont="1" applyFill="1" applyBorder="1" applyAlignment="1" applyProtection="1">
      <alignment horizontal="center" vertical="center" wrapText="1"/>
    </xf>
    <xf numFmtId="0" fontId="7" fillId="6" borderId="51" xfId="0" applyFont="1" applyFill="1" applyBorder="1" applyAlignment="1" applyProtection="1">
      <alignment horizontal="center" vertical="center" wrapText="1"/>
    </xf>
    <xf numFmtId="165" fontId="7" fillId="6" borderId="20" xfId="5" applyNumberFormat="1" applyFont="1" applyFill="1" applyBorder="1" applyAlignment="1" applyProtection="1">
      <alignment horizontal="center" vertical="center"/>
    </xf>
    <xf numFmtId="165" fontId="7" fillId="6" borderId="8" xfId="5" applyNumberFormat="1" applyFont="1" applyFill="1" applyBorder="1" applyAlignment="1" applyProtection="1">
      <alignment horizontal="center" vertical="center"/>
    </xf>
    <xf numFmtId="165" fontId="7" fillId="6" borderId="23" xfId="5" applyNumberFormat="1" applyFont="1" applyFill="1" applyBorder="1" applyAlignment="1" applyProtection="1">
      <alignment horizontal="center" vertical="center"/>
    </xf>
    <xf numFmtId="0" fontId="5" fillId="6" borderId="52" xfId="0" applyFont="1" applyFill="1" applyBorder="1" applyAlignment="1" applyProtection="1">
      <alignment horizontal="center" vertical="center" wrapText="1"/>
    </xf>
    <xf numFmtId="0" fontId="5" fillId="6" borderId="48" xfId="0" applyFont="1" applyFill="1" applyBorder="1" applyAlignment="1" applyProtection="1">
      <alignment horizontal="center" vertical="center"/>
    </xf>
    <xf numFmtId="0" fontId="5" fillId="6" borderId="49" xfId="0" applyFont="1" applyFill="1" applyBorder="1" applyAlignment="1" applyProtection="1">
      <alignment horizontal="center" vertical="center"/>
    </xf>
    <xf numFmtId="0" fontId="5" fillId="6" borderId="42" xfId="0" applyFont="1" applyFill="1" applyBorder="1" applyAlignment="1" applyProtection="1">
      <alignment horizontal="center" vertical="center"/>
    </xf>
    <xf numFmtId="0" fontId="5" fillId="6" borderId="3" xfId="0" applyFon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7" fillId="6" borderId="52" xfId="0" applyFont="1" applyFill="1" applyBorder="1" applyAlignment="1" applyProtection="1">
      <alignment horizontal="center" vertical="center"/>
    </xf>
    <xf numFmtId="0" fontId="7" fillId="6" borderId="42" xfId="0" applyFont="1" applyFill="1" applyBorder="1" applyAlignment="1" applyProtection="1">
      <alignment horizontal="center" vertical="center"/>
    </xf>
    <xf numFmtId="0" fontId="7" fillId="6" borderId="3" xfId="0" applyFont="1" applyFill="1" applyBorder="1" applyAlignment="1" applyProtection="1">
      <alignment horizontal="center" vertical="center"/>
    </xf>
    <xf numFmtId="0" fontId="7" fillId="6" borderId="4" xfId="0" applyFont="1" applyFill="1" applyBorder="1" applyAlignment="1" applyProtection="1">
      <alignment horizontal="center" vertical="center"/>
    </xf>
    <xf numFmtId="0" fontId="7" fillId="6" borderId="37" xfId="2" applyFont="1" applyFill="1" applyBorder="1" applyAlignment="1" applyProtection="1">
      <alignment horizontal="left" vertical="center"/>
    </xf>
    <xf numFmtId="0" fontId="7" fillId="6" borderId="0" xfId="2" applyFont="1" applyFill="1" applyBorder="1" applyAlignment="1" applyProtection="1">
      <alignment horizontal="left" vertical="center"/>
    </xf>
    <xf numFmtId="0" fontId="24" fillId="0" borderId="0" xfId="0" applyFont="1" applyAlignment="1" applyProtection="1">
      <alignment horizontal="center" wrapText="1"/>
    </xf>
    <xf numFmtId="44" fontId="7" fillId="7" borderId="20" xfId="5" applyFont="1" applyFill="1" applyBorder="1" applyAlignment="1" applyProtection="1">
      <alignment horizontal="center" vertical="center"/>
      <protection locked="0"/>
    </xf>
    <xf numFmtId="44" fontId="7" fillId="7" borderId="8" xfId="5" applyFont="1" applyFill="1" applyBorder="1" applyAlignment="1" applyProtection="1">
      <alignment horizontal="center" vertical="center"/>
      <protection locked="0"/>
    </xf>
    <xf numFmtId="44" fontId="7" fillId="7" borderId="23" xfId="5" applyFont="1" applyFill="1" applyBorder="1" applyAlignment="1" applyProtection="1">
      <alignment horizontal="center" vertical="center"/>
      <protection locked="0"/>
    </xf>
    <xf numFmtId="44" fontId="13" fillId="6" borderId="44" xfId="5" applyFont="1" applyFill="1" applyBorder="1" applyAlignment="1" applyProtection="1">
      <alignment horizontal="center" vertical="center"/>
    </xf>
    <xf numFmtId="44" fontId="13" fillId="6" borderId="45" xfId="5" applyFont="1" applyFill="1" applyBorder="1" applyAlignment="1" applyProtection="1">
      <alignment horizontal="center" vertical="center"/>
    </xf>
    <xf numFmtId="44" fontId="13" fillId="6" borderId="30" xfId="5" applyFont="1" applyFill="1" applyBorder="1" applyAlignment="1" applyProtection="1">
      <alignment horizontal="center" vertical="center"/>
    </xf>
    <xf numFmtId="165" fontId="6" fillId="0" borderId="0" xfId="5" applyNumberFormat="1" applyFont="1" applyBorder="1" applyAlignment="1" applyProtection="1">
      <alignment horizontal="center" vertical="center"/>
    </xf>
    <xf numFmtId="0" fontId="6" fillId="8" borderId="26" xfId="0" applyFont="1" applyFill="1" applyBorder="1" applyAlignment="1" applyProtection="1">
      <alignment horizontal="center" vertical="center" wrapText="1"/>
    </xf>
    <xf numFmtId="0" fontId="6" fillId="8" borderId="27" xfId="0" applyFont="1" applyFill="1" applyBorder="1" applyAlignment="1" applyProtection="1">
      <alignment horizontal="center" vertical="center" wrapText="1"/>
    </xf>
    <xf numFmtId="168" fontId="6" fillId="8" borderId="26" xfId="0" applyNumberFormat="1" applyFont="1" applyFill="1" applyBorder="1" applyAlignment="1" applyProtection="1">
      <alignment horizontal="center" vertical="center" wrapText="1"/>
    </xf>
    <xf numFmtId="168" fontId="6" fillId="8" borderId="27" xfId="0" applyNumberFormat="1" applyFont="1" applyFill="1" applyBorder="1" applyAlignment="1" applyProtection="1">
      <alignment horizontal="center" vertical="center" wrapText="1"/>
    </xf>
    <xf numFmtId="168" fontId="14" fillId="8" borderId="10" xfId="0" applyNumberFormat="1" applyFont="1" applyFill="1" applyBorder="1" applyAlignment="1" applyProtection="1">
      <alignment horizontal="center" vertical="center"/>
    </xf>
    <xf numFmtId="0" fontId="7" fillId="6" borderId="37" xfId="0" applyFont="1" applyFill="1" applyBorder="1" applyAlignment="1" applyProtection="1">
      <alignment horizontal="left" vertical="center"/>
    </xf>
    <xf numFmtId="0" fontId="7" fillId="6" borderId="0" xfId="0" applyFont="1" applyFill="1" applyBorder="1" applyAlignment="1" applyProtection="1">
      <alignment horizontal="left" vertical="center"/>
    </xf>
    <xf numFmtId="0" fontId="10" fillId="9" borderId="5" xfId="0" applyFont="1" applyFill="1" applyBorder="1" applyAlignment="1" applyProtection="1">
      <alignment horizontal="left" vertical="center"/>
    </xf>
    <xf numFmtId="0" fontId="10" fillId="9" borderId="43" xfId="0" applyFont="1" applyFill="1" applyBorder="1" applyAlignment="1" applyProtection="1">
      <alignment horizontal="left" vertical="center"/>
    </xf>
    <xf numFmtId="0" fontId="10" fillId="9" borderId="6" xfId="0" applyFont="1" applyFill="1" applyBorder="1" applyAlignment="1" applyProtection="1">
      <alignment horizontal="left" vertical="center"/>
    </xf>
    <xf numFmtId="0" fontId="2" fillId="7" borderId="55" xfId="0" applyFont="1" applyFill="1" applyBorder="1" applyAlignment="1" applyProtection="1">
      <alignment horizontal="center" vertical="center"/>
      <protection locked="0"/>
    </xf>
    <xf numFmtId="0" fontId="2" fillId="7" borderId="56" xfId="0" applyFont="1" applyFill="1" applyBorder="1" applyAlignment="1" applyProtection="1">
      <alignment horizontal="center" vertical="center"/>
      <protection locked="0"/>
    </xf>
    <xf numFmtId="0" fontId="2" fillId="7" borderId="57" xfId="0" applyFont="1" applyFill="1" applyBorder="1" applyAlignment="1" applyProtection="1">
      <alignment horizontal="center" vertical="center"/>
      <protection locked="0"/>
    </xf>
    <xf numFmtId="0" fontId="2" fillId="6" borderId="10" xfId="0" applyFont="1" applyFill="1" applyBorder="1" applyAlignment="1" applyProtection="1">
      <alignment horizontal="left" vertical="center"/>
    </xf>
    <xf numFmtId="0" fontId="2" fillId="6" borderId="5" xfId="0" applyFont="1" applyFill="1" applyBorder="1" applyAlignment="1" applyProtection="1">
      <alignment horizontal="left" vertical="center"/>
    </xf>
    <xf numFmtId="0" fontId="2" fillId="6" borderId="5" xfId="2" applyFont="1" applyFill="1" applyBorder="1" applyAlignment="1" applyProtection="1">
      <alignment horizontal="left" vertical="center"/>
    </xf>
    <xf numFmtId="0" fontId="2" fillId="6" borderId="43" xfId="2" applyFont="1" applyFill="1" applyBorder="1" applyAlignment="1" applyProtection="1">
      <alignment horizontal="left" vertical="center"/>
    </xf>
    <xf numFmtId="0" fontId="2" fillId="6" borderId="6" xfId="2" applyFont="1" applyFill="1" applyBorder="1" applyAlignment="1" applyProtection="1">
      <alignment horizontal="left" vertical="center"/>
    </xf>
    <xf numFmtId="0" fontId="2" fillId="6" borderId="58" xfId="2" applyFont="1" applyFill="1" applyBorder="1" applyAlignment="1" applyProtection="1">
      <alignment horizontal="left" vertical="center"/>
    </xf>
    <xf numFmtId="0" fontId="3" fillId="7" borderId="59" xfId="0" applyFont="1" applyFill="1" applyBorder="1" applyAlignment="1" applyProtection="1">
      <alignment horizontal="center" vertical="center"/>
      <protection locked="0"/>
    </xf>
    <xf numFmtId="0" fontId="3" fillId="7" borderId="60" xfId="0" applyFont="1" applyFill="1" applyBorder="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43"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44" fontId="26" fillId="7" borderId="20" xfId="5" applyFont="1" applyFill="1" applyBorder="1" applyAlignment="1" applyProtection="1">
      <alignment horizontal="center" vertical="center"/>
    </xf>
    <xf numFmtId="44" fontId="26" fillId="7" borderId="8" xfId="5" applyFont="1" applyFill="1" applyBorder="1" applyAlignment="1" applyProtection="1">
      <alignment horizontal="center" vertical="center"/>
    </xf>
    <xf numFmtId="44" fontId="26" fillId="7" borderId="23" xfId="5" applyFont="1" applyFill="1" applyBorder="1" applyAlignment="1" applyProtection="1">
      <alignment horizontal="center" vertical="center"/>
    </xf>
    <xf numFmtId="0" fontId="2" fillId="7" borderId="5" xfId="0" applyFont="1" applyFill="1" applyBorder="1" applyAlignment="1" applyProtection="1">
      <alignment horizontal="center" vertical="center"/>
    </xf>
    <xf numFmtId="0" fontId="2" fillId="7" borderId="43"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0" fillId="7" borderId="59" xfId="0" applyFont="1" applyFill="1" applyBorder="1" applyAlignment="1" applyProtection="1">
      <alignment horizontal="center" vertical="center"/>
    </xf>
    <xf numFmtId="0" fontId="20" fillId="7" borderId="60" xfId="0" applyFont="1" applyFill="1" applyBorder="1" applyAlignment="1" applyProtection="1">
      <alignment horizontal="center" vertical="center"/>
    </xf>
    <xf numFmtId="0" fontId="25" fillId="7" borderId="55" xfId="0" applyFont="1" applyFill="1" applyBorder="1" applyAlignment="1" applyProtection="1">
      <alignment horizontal="center" vertical="center"/>
    </xf>
    <xf numFmtId="0" fontId="25" fillId="7" borderId="56" xfId="0" applyFont="1" applyFill="1" applyBorder="1" applyAlignment="1" applyProtection="1">
      <alignment horizontal="center" vertical="center"/>
    </xf>
    <xf numFmtId="0" fontId="25" fillId="7" borderId="57" xfId="0" applyFont="1" applyFill="1" applyBorder="1" applyAlignment="1" applyProtection="1">
      <alignment horizontal="center" vertical="center"/>
    </xf>
  </cellXfs>
  <cellStyles count="6">
    <cellStyle name="Link" xfId="1" builtinId="8"/>
    <cellStyle name="Standard" xfId="0" builtinId="0"/>
    <cellStyle name="Standard 2" xfId="2"/>
    <cellStyle name="Standard 2 2" xfId="3"/>
    <cellStyle name="Währung" xfId="4" builtinId="4"/>
    <cellStyle name="Währung 2" xfId="5"/>
  </cellStyles>
  <dxfs count="5">
    <dxf>
      <font>
        <color theme="0"/>
      </font>
    </dxf>
    <dxf>
      <font>
        <color auto="1"/>
      </font>
    </dxf>
    <dxf>
      <font>
        <color theme="0"/>
      </font>
    </dxf>
    <dxf>
      <font>
        <color theme="0"/>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37</xdr:col>
      <xdr:colOff>201706</xdr:colOff>
      <xdr:row>2</xdr:row>
      <xdr:rowOff>67236</xdr:rowOff>
    </xdr:from>
    <xdr:to>
      <xdr:col>41</xdr:col>
      <xdr:colOff>64124</xdr:colOff>
      <xdr:row>17</xdr:row>
      <xdr:rowOff>274545</xdr:rowOff>
    </xdr:to>
    <xdr:sp macro="" textlink="">
      <xdr:nvSpPr>
        <xdr:cNvPr id="3" name="Textfeld 2">
          <a:extLst>
            <a:ext uri="{FF2B5EF4-FFF2-40B4-BE49-F238E27FC236}">
              <a16:creationId xmlns:a16="http://schemas.microsoft.com/office/drawing/2014/main" id="{AAE31C7E-2E52-4C1A-8440-75E44C0712DD}"/>
            </a:ext>
          </a:extLst>
        </xdr:cNvPr>
        <xdr:cNvSpPr txBox="1"/>
      </xdr:nvSpPr>
      <xdr:spPr>
        <a:xfrm>
          <a:off x="17156206" y="425824"/>
          <a:ext cx="2910418" cy="5630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Arbeitnehmer oder Unternehmer: </a:t>
          </a:r>
          <a:r>
            <a:rPr lang="de-DE" sz="1100">
              <a:solidFill>
                <a:schemeClr val="dk1"/>
              </a:solidFill>
              <a:effectLst/>
              <a:latin typeface="+mn-lt"/>
              <a:ea typeface="+mn-ea"/>
              <a:cs typeface="+mn-cs"/>
            </a:rPr>
            <a:t>Auswahl hier</a:t>
          </a:r>
        </a:p>
        <a:p>
          <a:endParaRPr lang="de-DE" sz="1100"/>
        </a:p>
        <a:p>
          <a:endParaRPr lang="de-DE" sz="1100"/>
        </a:p>
        <a:p>
          <a:endParaRPr lang="de-DE" sz="1100" u="sng"/>
        </a:p>
        <a:p>
          <a:r>
            <a:rPr lang="de-DE" sz="1100" u="sng"/>
            <a:t>Für Arbeitnehmer:</a:t>
          </a:r>
        </a:p>
        <a:p>
          <a:endParaRPr lang="de-DE" sz="1100"/>
        </a:p>
        <a:p>
          <a:r>
            <a:rPr lang="de-DE" sz="1100"/>
            <a:t>Ihr Arbeitgeber </a:t>
          </a:r>
          <a:r>
            <a:rPr lang="de-DE" sz="1100" b="1"/>
            <a:t>kann</a:t>
          </a:r>
          <a:r>
            <a:rPr lang="de-DE" sz="1100"/>
            <a:t> Ihnen, </a:t>
          </a:r>
          <a:r>
            <a:rPr lang="de-DE" sz="1100" b="1"/>
            <a:t>je nach Betriebsvereinbarung</a:t>
          </a:r>
          <a:r>
            <a:rPr lang="de-DE" sz="1100"/>
            <a:t>, für eine</a:t>
          </a:r>
          <a:r>
            <a:rPr lang="de-DE" sz="1100" baseline="0"/>
            <a:t> Übernachtung eine Pauschale pro Übernachtung zahlen, wenn Sie Ihre Kosten nicht mit entspr. Belegen nachweisen können. </a:t>
          </a:r>
        </a:p>
        <a:p>
          <a:r>
            <a:rPr lang="de-DE" sz="1100" baseline="0"/>
            <a:t>Erhalten Sie von Ihrem AG keine Erstattung von Übernachtungskosten, können Sie  diese Pauschale  jedoch nicht bei Ihrer Einkommensteuererklärung als Werbekosten geltend machen. </a:t>
          </a:r>
        </a:p>
        <a:p>
          <a:r>
            <a:rPr lang="de-DE" sz="1100" baseline="0"/>
            <a:t>Bitte wählen Sie deshalb hier den Zweck Ihrer Reisekostenabrechnung aus:</a:t>
          </a:r>
        </a:p>
        <a:p>
          <a:r>
            <a:rPr lang="de-DE" sz="1100" baseline="0"/>
            <a:t>"JA"... Ich erstelle die Abrechnung der Werbekosten für meine persönliche </a:t>
          </a:r>
          <a:r>
            <a:rPr lang="de-DE" sz="1100" baseline="0">
              <a:solidFill>
                <a:schemeClr val="dk1"/>
              </a:solidFill>
              <a:effectLst/>
              <a:latin typeface="+mn-lt"/>
              <a:ea typeface="+mn-ea"/>
              <a:cs typeface="+mn-cs"/>
            </a:rPr>
            <a:t>ESt</a:t>
          </a:r>
        </a:p>
        <a:p>
          <a:r>
            <a:rPr lang="de-DE" sz="1100" baseline="0"/>
            <a:t>"NEIN" ... Ich erstelle die Abrechnung für die Vorlage bei meinem Arbeitgeber</a:t>
          </a:r>
        </a:p>
        <a:p>
          <a:endParaRPr lang="de-DE" sz="1100" baseline="0"/>
        </a:p>
        <a:p>
          <a:r>
            <a:rPr lang="de-DE" sz="1100" baseline="0">
              <a:solidFill>
                <a:schemeClr val="dk1"/>
              </a:solidFill>
              <a:effectLst/>
              <a:latin typeface="+mn-lt"/>
              <a:ea typeface="+mn-ea"/>
              <a:cs typeface="+mn-cs"/>
            </a:rPr>
            <a:t>Wenn Sie Ihre Übernachtungsauwendungen anhand v. Belegen nachweisen können, geben Sie diese hier ein.</a:t>
          </a:r>
          <a:endParaRPr lang="de-DE">
            <a:effectLst/>
          </a:endParaRPr>
        </a:p>
        <a:p>
          <a:r>
            <a:rPr lang="de-DE" sz="1100" u="sng" baseline="0">
              <a:solidFill>
                <a:schemeClr val="dk1"/>
              </a:solidFill>
              <a:effectLst/>
              <a:latin typeface="+mn-lt"/>
              <a:ea typeface="+mn-ea"/>
              <a:cs typeface="+mn-cs"/>
            </a:rPr>
            <a:t>Für Unternehmer:</a:t>
          </a:r>
          <a:endParaRPr lang="de-DE">
            <a:effectLst/>
          </a:endParaRPr>
        </a:p>
        <a:p>
          <a:r>
            <a:rPr lang="de-DE" sz="1100">
              <a:solidFill>
                <a:schemeClr val="dk1"/>
              </a:solidFill>
              <a:effectLst/>
              <a:latin typeface="+mn-lt"/>
              <a:ea typeface="+mn-ea"/>
              <a:cs typeface="+mn-cs"/>
            </a:rPr>
            <a:t>Der Unternehmer kann seine tatsächlichen Übernachtungskosten nur über Belege als </a:t>
          </a:r>
          <a:r>
            <a:rPr lang="de-DE" sz="1100" b="1">
              <a:solidFill>
                <a:schemeClr val="dk1"/>
              </a:solidFill>
              <a:effectLst/>
              <a:latin typeface="+mn-lt"/>
              <a:ea typeface="+mn-ea"/>
              <a:cs typeface="+mn-cs"/>
            </a:rPr>
            <a:t>Betriebskosten</a:t>
          </a:r>
          <a:r>
            <a:rPr lang="de-DE" sz="1100">
              <a:solidFill>
                <a:schemeClr val="dk1"/>
              </a:solidFill>
              <a:effectLst/>
              <a:latin typeface="+mn-lt"/>
              <a:ea typeface="+mn-ea"/>
              <a:cs typeface="+mn-cs"/>
            </a:rPr>
            <a:t> von der Steuer absetzen</a:t>
          </a:r>
          <a:r>
            <a:rPr lang="de-DE" sz="1100" baseline="0">
              <a:solidFill>
                <a:schemeClr val="dk1"/>
              </a:solidFill>
              <a:effectLst/>
              <a:latin typeface="+mn-lt"/>
              <a:ea typeface="+mn-ea"/>
              <a:cs typeface="+mn-cs"/>
            </a:rPr>
            <a:t> - </a:t>
          </a:r>
          <a:r>
            <a:rPr lang="de-DE" sz="1100" b="1" baseline="0">
              <a:solidFill>
                <a:schemeClr val="dk1"/>
              </a:solidFill>
              <a:effectLst/>
              <a:latin typeface="+mn-lt"/>
              <a:ea typeface="+mn-ea"/>
              <a:cs typeface="+mn-cs"/>
            </a:rPr>
            <a:t>nicht über Pauschalen</a:t>
          </a:r>
          <a:endParaRPr lang="de-DE">
            <a:effectLst/>
          </a:endParaRPr>
        </a:p>
        <a:p>
          <a:endParaRPr lang="de-DE" sz="1100" baseline="0"/>
        </a:p>
      </xdr:txBody>
    </xdr:sp>
    <xdr:clientData/>
  </xdr:twoCellAnchor>
  <xdr:twoCellAnchor>
    <xdr:from>
      <xdr:col>7</xdr:col>
      <xdr:colOff>390525</xdr:colOff>
      <xdr:row>3</xdr:row>
      <xdr:rowOff>57150</xdr:rowOff>
    </xdr:from>
    <xdr:to>
      <xdr:col>40</xdr:col>
      <xdr:colOff>581025</xdr:colOff>
      <xdr:row>6</xdr:row>
      <xdr:rowOff>152400</xdr:rowOff>
    </xdr:to>
    <xdr:grpSp>
      <xdr:nvGrpSpPr>
        <xdr:cNvPr id="4654" name="Gruppieren 2">
          <a:extLst>
            <a:ext uri="{FF2B5EF4-FFF2-40B4-BE49-F238E27FC236}">
              <a16:creationId xmlns:a16="http://schemas.microsoft.com/office/drawing/2014/main" id="{1F063169-4E73-41E2-A6B1-FDF70EFD4A70}"/>
            </a:ext>
          </a:extLst>
        </xdr:cNvPr>
        <xdr:cNvGrpSpPr>
          <a:grpSpLocks/>
        </xdr:cNvGrpSpPr>
      </xdr:nvGrpSpPr>
      <xdr:grpSpPr bwMode="auto">
        <a:xfrm>
          <a:off x="8172450" y="666750"/>
          <a:ext cx="11268075" cy="476250"/>
          <a:chOff x="5256245" y="730251"/>
          <a:chExt cx="9761506" cy="349250"/>
        </a:xfrm>
      </xdr:grpSpPr>
      <xdr:cxnSp macro="">
        <xdr:nvCxnSpPr>
          <xdr:cNvPr id="4662" name="Gerade Verbindung mit Pfeil 3">
            <a:extLst>
              <a:ext uri="{FF2B5EF4-FFF2-40B4-BE49-F238E27FC236}">
                <a16:creationId xmlns:a16="http://schemas.microsoft.com/office/drawing/2014/main" id="{78EB7E9D-D45F-4886-B8C4-4F7977CF386A}"/>
              </a:ext>
            </a:extLst>
          </xdr:cNvPr>
          <xdr:cNvCxnSpPr>
            <a:cxnSpLocks noChangeShapeType="1"/>
          </xdr:cNvCxnSpPr>
        </xdr:nvCxnSpPr>
        <xdr:spPr bwMode="auto">
          <a:xfrm flipH="1" flipV="1">
            <a:off x="5262518" y="1068793"/>
            <a:ext cx="9755233" cy="10706"/>
          </a:xfrm>
          <a:prstGeom prst="straightConnector1">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4663" name="Gerade Verbindung mit Pfeil 4">
            <a:extLst>
              <a:ext uri="{FF2B5EF4-FFF2-40B4-BE49-F238E27FC236}">
                <a16:creationId xmlns:a16="http://schemas.microsoft.com/office/drawing/2014/main" id="{06E6481D-C432-48FA-8378-6173AC6F92A2}"/>
              </a:ext>
            </a:extLst>
          </xdr:cNvPr>
          <xdr:cNvCxnSpPr>
            <a:cxnSpLocks noChangeShapeType="1"/>
          </xdr:cNvCxnSpPr>
        </xdr:nvCxnSpPr>
        <xdr:spPr bwMode="auto">
          <a:xfrm>
            <a:off x="15017750" y="730251"/>
            <a:ext cx="0" cy="349250"/>
          </a:xfrm>
          <a:prstGeom prst="straightConnector1">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4664" name="Gerade Verbindung mit Pfeil 5">
            <a:extLst>
              <a:ext uri="{FF2B5EF4-FFF2-40B4-BE49-F238E27FC236}">
                <a16:creationId xmlns:a16="http://schemas.microsoft.com/office/drawing/2014/main" id="{28BB5DEB-D551-4781-88F8-4FA98A892F2B}"/>
              </a:ext>
            </a:extLst>
          </xdr:cNvPr>
          <xdr:cNvCxnSpPr>
            <a:cxnSpLocks noChangeShapeType="1"/>
          </xdr:cNvCxnSpPr>
        </xdr:nvCxnSpPr>
        <xdr:spPr bwMode="auto">
          <a:xfrm flipH="1" flipV="1">
            <a:off x="5256245" y="936053"/>
            <a:ext cx="6273" cy="13274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23</xdr:col>
      <xdr:colOff>0</xdr:colOff>
      <xdr:row>4</xdr:row>
      <xdr:rowOff>200025</xdr:rowOff>
    </xdr:from>
    <xdr:to>
      <xdr:col>37</xdr:col>
      <xdr:colOff>209550</xdr:colOff>
      <xdr:row>11</xdr:row>
      <xdr:rowOff>190500</xdr:rowOff>
    </xdr:to>
    <xdr:cxnSp macro="">
      <xdr:nvCxnSpPr>
        <xdr:cNvPr id="4655" name="Gerade Verbindung mit Pfeil 6">
          <a:extLst>
            <a:ext uri="{FF2B5EF4-FFF2-40B4-BE49-F238E27FC236}">
              <a16:creationId xmlns:a16="http://schemas.microsoft.com/office/drawing/2014/main" id="{CE621CEF-C22D-405D-B9DE-D3533A9FC40E}"/>
            </a:ext>
          </a:extLst>
        </xdr:cNvPr>
        <xdr:cNvCxnSpPr>
          <a:cxnSpLocks noChangeShapeType="1"/>
        </xdr:cNvCxnSpPr>
      </xdr:nvCxnSpPr>
      <xdr:spPr bwMode="auto">
        <a:xfrm flipH="1" flipV="1">
          <a:off x="15811500" y="876300"/>
          <a:ext cx="971550" cy="27241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21</xdr:col>
      <xdr:colOff>438150</xdr:colOff>
      <xdr:row>9</xdr:row>
      <xdr:rowOff>66675</xdr:rowOff>
    </xdr:from>
    <xdr:to>
      <xdr:col>37</xdr:col>
      <xdr:colOff>228600</xdr:colOff>
      <xdr:row>11</xdr:row>
      <xdr:rowOff>171450</xdr:rowOff>
    </xdr:to>
    <xdr:cxnSp macro="">
      <xdr:nvCxnSpPr>
        <xdr:cNvPr id="4656" name="Gerade Verbindung mit Pfeil 7">
          <a:extLst>
            <a:ext uri="{FF2B5EF4-FFF2-40B4-BE49-F238E27FC236}">
              <a16:creationId xmlns:a16="http://schemas.microsoft.com/office/drawing/2014/main" id="{00DF2C3A-8D70-438B-9EE8-0255A2AA3C3D}"/>
            </a:ext>
          </a:extLst>
        </xdr:cNvPr>
        <xdr:cNvCxnSpPr>
          <a:cxnSpLocks noChangeShapeType="1"/>
        </xdr:cNvCxnSpPr>
      </xdr:nvCxnSpPr>
      <xdr:spPr bwMode="auto">
        <a:xfrm flipH="1">
          <a:off x="15211425" y="2486025"/>
          <a:ext cx="1590675" cy="10953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37</xdr:col>
      <xdr:colOff>201706</xdr:colOff>
      <xdr:row>18</xdr:row>
      <xdr:rowOff>268941</xdr:rowOff>
    </xdr:from>
    <xdr:to>
      <xdr:col>41</xdr:col>
      <xdr:colOff>263089</xdr:colOff>
      <xdr:row>33</xdr:row>
      <xdr:rowOff>110143</xdr:rowOff>
    </xdr:to>
    <xdr:sp macro="" textlink="">
      <xdr:nvSpPr>
        <xdr:cNvPr id="12" name="Textfeld 11">
          <a:extLst>
            <a:ext uri="{FF2B5EF4-FFF2-40B4-BE49-F238E27FC236}">
              <a16:creationId xmlns:a16="http://schemas.microsoft.com/office/drawing/2014/main" id="{D8B6280F-5592-4CC3-9EBF-114A4D2C7AE5}"/>
            </a:ext>
          </a:extLst>
        </xdr:cNvPr>
        <xdr:cNvSpPr txBox="1"/>
      </xdr:nvSpPr>
      <xdr:spPr>
        <a:xfrm>
          <a:off x="17156206" y="6432176"/>
          <a:ext cx="3109383" cy="24633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a:solidFill>
                <a:schemeClr val="dk1"/>
              </a:solidFill>
              <a:effectLst/>
              <a:latin typeface="+mn-lt"/>
              <a:ea typeface="+mn-ea"/>
              <a:cs typeface="+mn-cs"/>
            </a:rPr>
            <a:t>Wird dem Arbeitnehmer von seinem Arbeitgeber ... eine Mahlzeit zur Verfügung gestellt, wird der </a:t>
          </a:r>
        </a:p>
        <a:p>
          <a:r>
            <a:rPr lang="de-DE" sz="1000">
              <a:solidFill>
                <a:schemeClr val="dk1"/>
              </a:solidFill>
              <a:effectLst/>
              <a:latin typeface="+mn-lt"/>
              <a:ea typeface="+mn-ea"/>
              <a:cs typeface="+mn-cs"/>
            </a:rPr>
            <a:t>Werbungskostenabzug ... tageweise gekürzt, und zwar </a:t>
          </a:r>
        </a:p>
        <a:p>
          <a:r>
            <a:rPr lang="de-DE" sz="1000">
              <a:solidFill>
                <a:schemeClr val="dk1"/>
              </a:solidFill>
              <a:effectLst/>
              <a:latin typeface="+mn-lt"/>
              <a:ea typeface="+mn-ea"/>
              <a:cs typeface="+mn-cs"/>
            </a:rPr>
            <a:t>• um 20 Prozent für ein Frühstück und </a:t>
          </a:r>
        </a:p>
        <a:p>
          <a:r>
            <a:rPr lang="de-DE" sz="1000">
              <a:solidFill>
                <a:schemeClr val="dk1"/>
              </a:solidFill>
              <a:effectLst/>
              <a:latin typeface="+mn-lt"/>
              <a:ea typeface="+mn-ea"/>
              <a:cs typeface="+mn-cs"/>
            </a:rPr>
            <a:t>• um jeweils 40 Prozent für ein Mittag- und Abendessen der für die 24-stündige Abwesenheit geltenden höchsten Verpflegungspauschale. Das entspricht für Auswärtstätigkeiten im Inland einer Kürzung der jeweils zustehenden Verpflegungs-pauschale um 5,60 Euro für ein Frühstück und jeweils 11,20 Euro für ein Mittag- und Abendessen. </a:t>
          </a:r>
        </a:p>
        <a:p>
          <a:r>
            <a:rPr lang="de-DE" sz="1000">
              <a:solidFill>
                <a:schemeClr val="dk1"/>
              </a:solidFill>
              <a:effectLst/>
              <a:latin typeface="+mn-lt"/>
              <a:ea typeface="+mn-ea"/>
              <a:cs typeface="+mn-cs"/>
            </a:rPr>
            <a:t>Diese typisierende, pauschale Kürzung der Verpflegungspauschale ist tagesbezogen und maximal bis auf 0 Euro vorzunehmen.</a:t>
          </a:r>
        </a:p>
        <a:p>
          <a:r>
            <a:rPr lang="de-DE" sz="1000">
              <a:solidFill>
                <a:schemeClr val="dk1"/>
              </a:solidFill>
              <a:effectLst/>
              <a:latin typeface="+mn-lt"/>
              <a:ea typeface="+mn-ea"/>
              <a:cs typeface="+mn-cs"/>
            </a:rPr>
            <a:t>(Ergänztes BMF-Schreiben zur Reform des steuerlichen </a:t>
          </a:r>
          <a:endParaRPr lang="de-DE" sz="1000">
            <a:effectLst/>
          </a:endParaRPr>
        </a:p>
        <a:p>
          <a:r>
            <a:rPr lang="de-DE" sz="1000">
              <a:solidFill>
                <a:schemeClr val="dk1"/>
              </a:solidFill>
              <a:effectLst/>
              <a:latin typeface="+mn-lt"/>
              <a:ea typeface="+mn-ea"/>
              <a:cs typeface="+mn-cs"/>
            </a:rPr>
            <a:t>Reisekostenrechts ab 1.1.2014)</a:t>
          </a:r>
          <a:endParaRPr lang="de-DE" sz="1000">
            <a:effectLst/>
          </a:endParaRPr>
        </a:p>
        <a:p>
          <a:endParaRPr lang="de-DE" sz="1000">
            <a:solidFill>
              <a:schemeClr val="dk1"/>
            </a:solidFill>
            <a:effectLst/>
            <a:latin typeface="+mn-lt"/>
            <a:ea typeface="+mn-ea"/>
            <a:cs typeface="+mn-cs"/>
          </a:endParaRPr>
        </a:p>
      </xdr:txBody>
    </xdr:sp>
    <xdr:clientData/>
  </xdr:twoCellAnchor>
  <xdr:twoCellAnchor>
    <xdr:from>
      <xdr:col>19</xdr:col>
      <xdr:colOff>314325</xdr:colOff>
      <xdr:row>11</xdr:row>
      <xdr:rowOff>314325</xdr:rowOff>
    </xdr:from>
    <xdr:to>
      <xdr:col>37</xdr:col>
      <xdr:colOff>133350</xdr:colOff>
      <xdr:row>24</xdr:row>
      <xdr:rowOff>152400</xdr:rowOff>
    </xdr:to>
    <xdr:cxnSp macro="">
      <xdr:nvCxnSpPr>
        <xdr:cNvPr id="4658" name="Gerade Verbindung mit Pfeil 56">
          <a:extLst>
            <a:ext uri="{FF2B5EF4-FFF2-40B4-BE49-F238E27FC236}">
              <a16:creationId xmlns:a16="http://schemas.microsoft.com/office/drawing/2014/main" id="{5926DE7B-662C-4F82-8AFE-DF21F61D55F9}"/>
            </a:ext>
          </a:extLst>
        </xdr:cNvPr>
        <xdr:cNvCxnSpPr>
          <a:cxnSpLocks noChangeShapeType="1"/>
        </xdr:cNvCxnSpPr>
      </xdr:nvCxnSpPr>
      <xdr:spPr bwMode="auto">
        <a:xfrm flipH="1" flipV="1">
          <a:off x="14135100" y="3724275"/>
          <a:ext cx="2571750" cy="3638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885264</xdr:colOff>
      <xdr:row>25</xdr:row>
      <xdr:rowOff>156881</xdr:rowOff>
    </xdr:from>
    <xdr:to>
      <xdr:col>0</xdr:col>
      <xdr:colOff>2588559</xdr:colOff>
      <xdr:row>31</xdr:row>
      <xdr:rowOff>11206</xdr:rowOff>
    </xdr:to>
    <xdr:sp macro="" textlink="">
      <xdr:nvSpPr>
        <xdr:cNvPr id="15" name="Textfeld 14">
          <a:extLst>
            <a:ext uri="{FF2B5EF4-FFF2-40B4-BE49-F238E27FC236}">
              <a16:creationId xmlns:a16="http://schemas.microsoft.com/office/drawing/2014/main" id="{CFC7087E-3A49-4A99-837A-4B6A97993209}"/>
            </a:ext>
          </a:extLst>
        </xdr:cNvPr>
        <xdr:cNvSpPr txBox="1"/>
      </xdr:nvSpPr>
      <xdr:spPr>
        <a:xfrm>
          <a:off x="885264" y="7821705"/>
          <a:ext cx="1703295" cy="6499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Fügen Sie zu diesen Aufwendungen</a:t>
          </a:r>
          <a:r>
            <a:rPr lang="de-DE" sz="1100" baseline="0"/>
            <a:t> bitte </a:t>
          </a:r>
          <a:r>
            <a:rPr lang="de-DE" sz="1100"/>
            <a:t>die Nachweise bei.</a:t>
          </a:r>
        </a:p>
      </xdr:txBody>
    </xdr:sp>
    <xdr:clientData/>
  </xdr:twoCellAnchor>
  <xdr:twoCellAnchor>
    <xdr:from>
      <xdr:col>0</xdr:col>
      <xdr:colOff>2457450</xdr:colOff>
      <xdr:row>25</xdr:row>
      <xdr:rowOff>85725</xdr:rowOff>
    </xdr:from>
    <xdr:to>
      <xdr:col>1</xdr:col>
      <xdr:colOff>733425</xdr:colOff>
      <xdr:row>27</xdr:row>
      <xdr:rowOff>0</xdr:rowOff>
    </xdr:to>
    <xdr:cxnSp macro="">
      <xdr:nvCxnSpPr>
        <xdr:cNvPr id="4660" name="Gerade Verbindung mit Pfeil 56">
          <a:extLst>
            <a:ext uri="{FF2B5EF4-FFF2-40B4-BE49-F238E27FC236}">
              <a16:creationId xmlns:a16="http://schemas.microsoft.com/office/drawing/2014/main" id="{EF863A32-0E69-4A0B-9ABE-93993E244E41}"/>
            </a:ext>
          </a:extLst>
        </xdr:cNvPr>
        <xdr:cNvCxnSpPr>
          <a:cxnSpLocks noChangeShapeType="1"/>
        </xdr:cNvCxnSpPr>
      </xdr:nvCxnSpPr>
      <xdr:spPr bwMode="auto">
        <a:xfrm flipV="1">
          <a:off x="2457450" y="7486650"/>
          <a:ext cx="1790700" cy="1428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2438400</xdr:colOff>
      <xdr:row>29</xdr:row>
      <xdr:rowOff>66675</xdr:rowOff>
    </xdr:from>
    <xdr:to>
      <xdr:col>0</xdr:col>
      <xdr:colOff>3476625</xdr:colOff>
      <xdr:row>30</xdr:row>
      <xdr:rowOff>104775</xdr:rowOff>
    </xdr:to>
    <xdr:cxnSp macro="">
      <xdr:nvCxnSpPr>
        <xdr:cNvPr id="4661" name="Gerade Verbindung mit Pfeil 56">
          <a:extLst>
            <a:ext uri="{FF2B5EF4-FFF2-40B4-BE49-F238E27FC236}">
              <a16:creationId xmlns:a16="http://schemas.microsoft.com/office/drawing/2014/main" id="{31F567E2-CBF7-4633-B406-989B44F04ABA}"/>
            </a:ext>
          </a:extLst>
        </xdr:cNvPr>
        <xdr:cNvCxnSpPr>
          <a:cxnSpLocks noChangeShapeType="1"/>
        </xdr:cNvCxnSpPr>
      </xdr:nvCxnSpPr>
      <xdr:spPr bwMode="auto">
        <a:xfrm>
          <a:off x="2438400" y="8048625"/>
          <a:ext cx="1038225" cy="1047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hettmann\AppData\Local\Microsoft\Windows\Temporary%20Internet%20Files\Content.Outlook\DC94PZXM\Reisekostenabrechnung-2016-Ausland_1608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isekostenabrechnung - 2015"/>
      <sheetName val="data_fill"/>
      <sheetName val="VMA14"/>
      <sheetName val="VMA15"/>
      <sheetName val="Reisekostenabrechnung - 2016"/>
      <sheetName val="Kürzung"/>
    </sheetNames>
    <sheetDataSet>
      <sheetData sheetId="0"/>
      <sheetData sheetId="1">
        <row r="38">
          <cell r="C38" t="str">
            <v>ja</v>
          </cell>
        </row>
        <row r="39">
          <cell r="C39" t="str">
            <v>nein</v>
          </cell>
        </row>
      </sheetData>
      <sheetData sheetId="2"/>
      <sheetData sheetId="3"/>
      <sheetData sheetId="4"/>
      <sheetData sheetId="5"/>
    </sheetDataSet>
  </externalBook>
</externalLink>
</file>

<file path=xl/theme/theme1.xml><?xml version="1.0" encoding="utf-8"?>
<a:theme xmlns:a="http://schemas.openxmlformats.org/drawingml/2006/main" name="Larissa-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steuer-schutzbrief.de/reisekosten/uebernachtungskosten.html" TargetMode="External"/><Relationship Id="rId2" Type="http://schemas.openxmlformats.org/officeDocument/2006/relationships/hyperlink" Target="http://www.steuer-schutzbrief.de/reisekosten/verpflegungsmehraufwand.html" TargetMode="External"/><Relationship Id="rId1" Type="http://schemas.openxmlformats.org/officeDocument/2006/relationships/hyperlink" Target="http://www.steuer-schutzbrief.de/reisekosten/verpflegungsmehraufwand.html"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topLeftCell="B1" zoomScale="90" zoomScaleNormal="90" zoomScaleSheetLayoutView="90" workbookViewId="0">
      <selection activeCell="M7" sqref="M7:N30"/>
    </sheetView>
  </sheetViews>
  <sheetFormatPr baseColWidth="10" defaultRowHeight="12.75" x14ac:dyDescent="0.2"/>
  <cols>
    <col min="1" max="1" width="9.7109375" style="1" customWidth="1"/>
    <col min="2" max="2" width="7.5703125" style="4" customWidth="1"/>
    <col min="3" max="3" width="7" style="4" customWidth="1"/>
    <col min="4" max="6" width="10.5703125" style="3" customWidth="1"/>
    <col min="7" max="7" width="13" style="3" customWidth="1"/>
    <col min="8" max="8" width="7.5703125" style="1" customWidth="1"/>
    <col min="9" max="9" width="22.5703125" customWidth="1"/>
    <col min="10" max="10" width="35.140625" customWidth="1"/>
    <col min="11" max="11" width="10.42578125" customWidth="1"/>
    <col min="12" max="12" width="14" customWidth="1"/>
    <col min="13" max="13" width="10.140625" style="1" customWidth="1"/>
    <col min="14" max="14" width="7.7109375" customWidth="1"/>
    <col min="15" max="15" width="9.5703125" customWidth="1"/>
    <col min="16" max="16" width="10" customWidth="1"/>
    <col min="17" max="17" width="13.5703125" customWidth="1"/>
  </cols>
  <sheetData>
    <row r="1" spans="1:17" ht="23.25" customHeight="1" thickBot="1" x14ac:dyDescent="0.25">
      <c r="A1" s="326" t="s">
        <v>311</v>
      </c>
      <c r="B1" s="327"/>
      <c r="C1" s="327"/>
      <c r="D1" s="327"/>
      <c r="E1" s="327"/>
      <c r="F1" s="327"/>
      <c r="G1" s="327"/>
      <c r="H1" s="327"/>
      <c r="I1" s="327"/>
      <c r="J1" s="327"/>
      <c r="K1" s="327"/>
      <c r="L1" s="327"/>
      <c r="M1" s="327"/>
      <c r="N1" s="327"/>
      <c r="O1" s="327"/>
      <c r="P1" s="327"/>
      <c r="Q1" s="328"/>
    </row>
    <row r="2" spans="1:17" ht="4.5" customHeight="1" thickBot="1" x14ac:dyDescent="0.25">
      <c r="B2" s="1"/>
      <c r="C2" s="1"/>
      <c r="D2"/>
      <c r="E2"/>
      <c r="F2"/>
      <c r="G2"/>
    </row>
    <row r="3" spans="1:17" ht="13.5" thickBot="1" x14ac:dyDescent="0.25">
      <c r="A3" s="329" t="s">
        <v>0</v>
      </c>
      <c r="B3" s="330"/>
      <c r="C3" s="330"/>
      <c r="D3" s="331"/>
      <c r="E3" s="86"/>
      <c r="F3" s="86"/>
      <c r="G3" s="86"/>
      <c r="H3" s="17" t="s">
        <v>25</v>
      </c>
      <c r="I3" s="19"/>
      <c r="J3" s="108"/>
      <c r="K3" s="337" t="s">
        <v>283</v>
      </c>
      <c r="L3" s="337"/>
      <c r="M3" s="338"/>
      <c r="N3" s="339"/>
      <c r="O3" s="340"/>
      <c r="P3" s="340"/>
      <c r="Q3" s="341"/>
    </row>
    <row r="4" spans="1:17" ht="13.5" thickBot="1" x14ac:dyDescent="0.25">
      <c r="A4" s="58"/>
      <c r="B4" s="59"/>
      <c r="C4" s="59"/>
      <c r="D4" s="60"/>
      <c r="E4" s="60"/>
      <c r="F4" s="60"/>
      <c r="G4" s="60"/>
      <c r="H4" s="18" t="s">
        <v>24</v>
      </c>
      <c r="I4" s="19"/>
      <c r="J4" s="57"/>
      <c r="M4" s="5"/>
      <c r="N4" s="45"/>
      <c r="O4" s="45"/>
      <c r="P4" s="45"/>
      <c r="Q4" s="45"/>
    </row>
    <row r="5" spans="1:17" ht="13.5" thickBot="1" x14ac:dyDescent="0.25">
      <c r="A5" s="329" t="s">
        <v>281</v>
      </c>
      <c r="B5" s="330"/>
      <c r="C5" s="330"/>
      <c r="D5" s="331"/>
      <c r="E5" s="86"/>
      <c r="F5" s="86"/>
      <c r="G5" s="86"/>
      <c r="H5" s="17"/>
      <c r="I5" s="61" t="s">
        <v>16</v>
      </c>
      <c r="J5" s="57"/>
      <c r="M5" s="5"/>
      <c r="N5" s="52"/>
      <c r="O5" s="52"/>
      <c r="P5" s="52"/>
      <c r="Q5" s="52"/>
    </row>
    <row r="6" spans="1:17" ht="10.5" customHeight="1" thickBot="1" x14ac:dyDescent="0.25">
      <c r="A6" s="9"/>
      <c r="I6" s="29"/>
    </row>
    <row r="7" spans="1:17" s="8" customFormat="1" ht="12.75" customHeight="1" thickBot="1" x14ac:dyDescent="0.25">
      <c r="A7" s="334" t="s">
        <v>13</v>
      </c>
      <c r="B7" s="324"/>
      <c r="C7" s="324"/>
      <c r="D7" s="324"/>
      <c r="E7" s="324"/>
      <c r="F7" s="324"/>
      <c r="G7" s="324"/>
      <c r="H7" s="325"/>
      <c r="I7" s="46" t="s">
        <v>277</v>
      </c>
      <c r="J7" s="50" t="s">
        <v>282</v>
      </c>
      <c r="K7" s="92"/>
      <c r="L7" s="93" t="s">
        <v>309</v>
      </c>
      <c r="M7" s="324" t="s">
        <v>14</v>
      </c>
      <c r="N7" s="325"/>
      <c r="O7" s="334" t="s">
        <v>15</v>
      </c>
      <c r="P7" s="325"/>
      <c r="Q7" s="28" t="s">
        <v>10</v>
      </c>
    </row>
    <row r="8" spans="1:17" s="11" customFormat="1" ht="51" customHeight="1" thickBot="1" x14ac:dyDescent="0.25">
      <c r="A8" s="62" t="s">
        <v>7</v>
      </c>
      <c r="B8" s="63" t="s">
        <v>12</v>
      </c>
      <c r="C8" s="63" t="s">
        <v>8</v>
      </c>
      <c r="D8" s="63" t="s">
        <v>303</v>
      </c>
      <c r="E8" s="342" t="s">
        <v>304</v>
      </c>
      <c r="F8" s="343"/>
      <c r="G8" s="344"/>
      <c r="H8" s="64" t="s">
        <v>9</v>
      </c>
      <c r="I8" s="47" t="s">
        <v>301</v>
      </c>
      <c r="J8" s="47" t="s">
        <v>1</v>
      </c>
      <c r="K8" s="65" t="s">
        <v>300</v>
      </c>
      <c r="L8" s="65" t="s">
        <v>310</v>
      </c>
      <c r="M8" s="66" t="s">
        <v>21</v>
      </c>
      <c r="N8" s="64" t="s">
        <v>26</v>
      </c>
      <c r="O8" s="62" t="s">
        <v>20</v>
      </c>
      <c r="P8" s="67" t="s">
        <v>2</v>
      </c>
      <c r="Q8" s="85" t="s">
        <v>284</v>
      </c>
    </row>
    <row r="9" spans="1:17" s="8" customFormat="1" ht="12.75" customHeight="1" thickBot="1" x14ac:dyDescent="0.25">
      <c r="A9" s="77" t="s">
        <v>11</v>
      </c>
      <c r="B9" s="335" t="s">
        <v>18</v>
      </c>
      <c r="C9" s="336"/>
      <c r="D9" s="76"/>
      <c r="E9" s="87" t="s">
        <v>305</v>
      </c>
      <c r="F9" s="87" t="s">
        <v>306</v>
      </c>
      <c r="G9" s="87" t="s">
        <v>307</v>
      </c>
      <c r="H9" s="75" t="s">
        <v>19</v>
      </c>
      <c r="I9" s="68" t="s">
        <v>302</v>
      </c>
      <c r="J9" s="69" t="s">
        <v>280</v>
      </c>
      <c r="K9" s="70" t="s">
        <v>5</v>
      </c>
      <c r="L9" s="70" t="str">
        <f>+K9</f>
        <v>EUR</v>
      </c>
      <c r="M9" s="71" t="s">
        <v>6</v>
      </c>
      <c r="N9" s="68" t="s">
        <v>5</v>
      </c>
      <c r="O9" s="72" t="s">
        <v>5</v>
      </c>
      <c r="P9" s="73" t="s">
        <v>5</v>
      </c>
      <c r="Q9" s="74" t="s">
        <v>5</v>
      </c>
    </row>
    <row r="10" spans="1:17" s="10" customFormat="1" thickBot="1" x14ac:dyDescent="0.25">
      <c r="A10" s="94">
        <v>42605</v>
      </c>
      <c r="B10" s="95">
        <v>0.29166666666666669</v>
      </c>
      <c r="C10" s="96">
        <v>1</v>
      </c>
      <c r="D10" s="97"/>
      <c r="E10" s="98"/>
      <c r="F10" s="98"/>
      <c r="G10" s="98"/>
      <c r="H10" s="99">
        <f t="shared" ref="H10:H29" si="0">C10-B10</f>
        <v>0.70833333333333326</v>
      </c>
      <c r="I10" s="100" t="s">
        <v>312</v>
      </c>
      <c r="J10" s="101"/>
      <c r="K10" s="102">
        <f>IF($I$5="ja",IF(H10&lt;TIME(8,0,0),0,IF(H10&lt;TIME(23,59,59),12,24)),"")</f>
        <v>12</v>
      </c>
      <c r="L10" s="102" t="e">
        <f>+K10+Kürzung!F5</f>
        <v>#REF!</v>
      </c>
      <c r="M10" s="103"/>
      <c r="N10" s="104">
        <f t="shared" ref="N10:N29" si="1">M10*0.3</f>
        <v>0</v>
      </c>
      <c r="O10" s="105" t="str">
        <f>IF(AND($I$5="ja",D10="ja"),IF(P10="",20,""),"")</f>
        <v/>
      </c>
      <c r="P10" s="106"/>
      <c r="Q10" s="107"/>
    </row>
    <row r="11" spans="1:17" s="10" customFormat="1" thickBot="1" x14ac:dyDescent="0.25">
      <c r="A11" s="94">
        <v>42606</v>
      </c>
      <c r="B11" s="80">
        <v>0</v>
      </c>
      <c r="C11" s="96">
        <v>1</v>
      </c>
      <c r="D11" s="32" t="s">
        <v>16</v>
      </c>
      <c r="E11" s="88" t="s">
        <v>16</v>
      </c>
      <c r="F11" s="88"/>
      <c r="G11" s="88"/>
      <c r="H11" s="43">
        <f t="shared" si="0"/>
        <v>1</v>
      </c>
      <c r="I11" s="100" t="s">
        <v>312</v>
      </c>
      <c r="J11" s="54"/>
      <c r="K11" s="26">
        <f t="shared" ref="K11:K29" si="2">IF($I$5="ja",IF(H11&lt;TIME(8,0,0),0,IF(H11&lt;TIME(23,59,59),12,24)),"")</f>
        <v>24</v>
      </c>
      <c r="L11" s="26" t="e">
        <f>+K11+Kürzung!F6</f>
        <v>#REF!</v>
      </c>
      <c r="M11" s="37"/>
      <c r="N11" s="25">
        <f t="shared" si="1"/>
        <v>0</v>
      </c>
      <c r="O11" s="56">
        <f t="shared" ref="O11:O29" si="3">IF(AND($I$5="ja",D11="ja"),IF(P11="",20,""),"")</f>
        <v>20</v>
      </c>
      <c r="P11" s="38"/>
      <c r="Q11" s="39"/>
    </row>
    <row r="12" spans="1:17" s="10" customFormat="1" thickBot="1" x14ac:dyDescent="0.25">
      <c r="A12" s="94">
        <v>42607</v>
      </c>
      <c r="B12" s="80">
        <v>0</v>
      </c>
      <c r="C12" s="96">
        <v>1</v>
      </c>
      <c r="D12" s="32" t="s">
        <v>16</v>
      </c>
      <c r="E12" s="88" t="s">
        <v>16</v>
      </c>
      <c r="F12" s="88"/>
      <c r="G12" s="88"/>
      <c r="H12" s="43">
        <f t="shared" si="0"/>
        <v>1</v>
      </c>
      <c r="I12" s="100" t="s">
        <v>312</v>
      </c>
      <c r="J12" s="54"/>
      <c r="K12" s="26">
        <f t="shared" si="2"/>
        <v>24</v>
      </c>
      <c r="L12" s="26" t="e">
        <f>+K12+Kürzung!F7</f>
        <v>#REF!</v>
      </c>
      <c r="M12" s="37"/>
      <c r="N12" s="25">
        <f t="shared" si="1"/>
        <v>0</v>
      </c>
      <c r="O12" s="56">
        <f t="shared" si="3"/>
        <v>20</v>
      </c>
      <c r="P12" s="38"/>
      <c r="Q12" s="39"/>
    </row>
    <row r="13" spans="1:17" s="10" customFormat="1" ht="12" x14ac:dyDescent="0.2">
      <c r="A13" s="94">
        <v>42608</v>
      </c>
      <c r="B13" s="80">
        <v>0</v>
      </c>
      <c r="C13" s="82">
        <v>0.29166666666666669</v>
      </c>
      <c r="D13" s="32" t="s">
        <v>16</v>
      </c>
      <c r="E13" s="88" t="s">
        <v>16</v>
      </c>
      <c r="F13" s="88"/>
      <c r="G13" s="88"/>
      <c r="H13" s="43">
        <f t="shared" si="0"/>
        <v>0.29166666666666669</v>
      </c>
      <c r="I13" s="100" t="s">
        <v>312</v>
      </c>
      <c r="J13" s="54"/>
      <c r="K13" s="26">
        <f t="shared" si="2"/>
        <v>0</v>
      </c>
      <c r="L13" s="26" t="e">
        <f>+K13+Kürzung!F8</f>
        <v>#REF!</v>
      </c>
      <c r="M13" s="37"/>
      <c r="N13" s="25">
        <f t="shared" si="1"/>
        <v>0</v>
      </c>
      <c r="O13" s="56">
        <f t="shared" si="3"/>
        <v>20</v>
      </c>
      <c r="P13" s="38"/>
      <c r="Q13" s="39"/>
    </row>
    <row r="14" spans="1:17" s="10" customFormat="1" ht="12" x14ac:dyDescent="0.2">
      <c r="A14" s="31"/>
      <c r="B14" s="81"/>
      <c r="C14" s="82"/>
      <c r="D14" s="32"/>
      <c r="E14" s="88"/>
      <c r="F14" s="88"/>
      <c r="G14" s="88"/>
      <c r="H14" s="43">
        <f t="shared" si="0"/>
        <v>0</v>
      </c>
      <c r="I14" s="33"/>
      <c r="J14" s="54"/>
      <c r="K14" s="26">
        <f t="shared" si="2"/>
        <v>0</v>
      </c>
      <c r="L14" s="26" t="e">
        <f>+K14+Kürzung!F9</f>
        <v>#REF!</v>
      </c>
      <c r="M14" s="37"/>
      <c r="N14" s="25">
        <f t="shared" si="1"/>
        <v>0</v>
      </c>
      <c r="O14" s="56" t="str">
        <f t="shared" si="3"/>
        <v/>
      </c>
      <c r="P14" s="38"/>
      <c r="Q14" s="39"/>
    </row>
    <row r="15" spans="1:17" s="10" customFormat="1" ht="12" x14ac:dyDescent="0.2">
      <c r="A15" s="31"/>
      <c r="B15" s="81"/>
      <c r="C15" s="82"/>
      <c r="D15" s="32"/>
      <c r="E15" s="88"/>
      <c r="F15" s="88"/>
      <c r="G15" s="88"/>
      <c r="H15" s="43">
        <f t="shared" si="0"/>
        <v>0</v>
      </c>
      <c r="I15" s="33"/>
      <c r="J15" s="54"/>
      <c r="K15" s="26">
        <f t="shared" si="2"/>
        <v>0</v>
      </c>
      <c r="L15" s="26" t="e">
        <f>+K15+Kürzung!F10</f>
        <v>#REF!</v>
      </c>
      <c r="M15" s="37"/>
      <c r="N15" s="25">
        <f t="shared" si="1"/>
        <v>0</v>
      </c>
      <c r="O15" s="56" t="str">
        <f t="shared" si="3"/>
        <v/>
      </c>
      <c r="P15" s="38"/>
      <c r="Q15" s="39"/>
    </row>
    <row r="16" spans="1:17" s="10" customFormat="1" ht="12" x14ac:dyDescent="0.2">
      <c r="A16" s="31"/>
      <c r="B16" s="81"/>
      <c r="C16" s="82"/>
      <c r="D16" s="32"/>
      <c r="E16" s="88"/>
      <c r="F16" s="88"/>
      <c r="G16" s="88"/>
      <c r="H16" s="43">
        <f t="shared" si="0"/>
        <v>0</v>
      </c>
      <c r="I16" s="33"/>
      <c r="J16" s="54"/>
      <c r="K16" s="26">
        <f t="shared" si="2"/>
        <v>0</v>
      </c>
      <c r="L16" s="26" t="e">
        <f>+K16+Kürzung!F11</f>
        <v>#REF!</v>
      </c>
      <c r="M16" s="37"/>
      <c r="N16" s="25">
        <f t="shared" si="1"/>
        <v>0</v>
      </c>
      <c r="O16" s="56" t="str">
        <f t="shared" si="3"/>
        <v/>
      </c>
      <c r="P16" s="38"/>
      <c r="Q16" s="39"/>
    </row>
    <row r="17" spans="1:17" s="10" customFormat="1" ht="12" x14ac:dyDescent="0.2">
      <c r="A17" s="31"/>
      <c r="B17" s="81"/>
      <c r="C17" s="82"/>
      <c r="D17" s="32"/>
      <c r="E17" s="88"/>
      <c r="F17" s="88"/>
      <c r="G17" s="88"/>
      <c r="H17" s="43">
        <f t="shared" si="0"/>
        <v>0</v>
      </c>
      <c r="I17" s="33"/>
      <c r="J17" s="54"/>
      <c r="K17" s="26">
        <f t="shared" si="2"/>
        <v>0</v>
      </c>
      <c r="L17" s="26" t="e">
        <f>+K17+Kürzung!F12</f>
        <v>#REF!</v>
      </c>
      <c r="M17" s="37"/>
      <c r="N17" s="25">
        <f t="shared" si="1"/>
        <v>0</v>
      </c>
      <c r="O17" s="56" t="str">
        <f t="shared" si="3"/>
        <v/>
      </c>
      <c r="P17" s="38"/>
      <c r="Q17" s="39"/>
    </row>
    <row r="18" spans="1:17" s="10" customFormat="1" ht="12" x14ac:dyDescent="0.2">
      <c r="A18" s="31"/>
      <c r="B18" s="81"/>
      <c r="C18" s="82"/>
      <c r="D18" s="32"/>
      <c r="E18" s="88"/>
      <c r="F18" s="88"/>
      <c r="G18" s="88"/>
      <c r="H18" s="43">
        <f t="shared" si="0"/>
        <v>0</v>
      </c>
      <c r="I18" s="33"/>
      <c r="J18" s="54"/>
      <c r="K18" s="26">
        <f t="shared" si="2"/>
        <v>0</v>
      </c>
      <c r="L18" s="26" t="e">
        <f>+K18+Kürzung!F13</f>
        <v>#REF!</v>
      </c>
      <c r="M18" s="37"/>
      <c r="N18" s="25">
        <f t="shared" si="1"/>
        <v>0</v>
      </c>
      <c r="O18" s="56" t="str">
        <f t="shared" si="3"/>
        <v/>
      </c>
      <c r="P18" s="38"/>
      <c r="Q18" s="39"/>
    </row>
    <row r="19" spans="1:17" s="10" customFormat="1" ht="12" x14ac:dyDescent="0.2">
      <c r="A19" s="31"/>
      <c r="B19" s="81"/>
      <c r="C19" s="82"/>
      <c r="D19" s="32"/>
      <c r="E19" s="88"/>
      <c r="F19" s="88"/>
      <c r="G19" s="88"/>
      <c r="H19" s="43">
        <f t="shared" si="0"/>
        <v>0</v>
      </c>
      <c r="I19" s="33"/>
      <c r="J19" s="54"/>
      <c r="K19" s="26">
        <f t="shared" si="2"/>
        <v>0</v>
      </c>
      <c r="L19" s="26" t="e">
        <f>+K19+Kürzung!F14</f>
        <v>#REF!</v>
      </c>
      <c r="M19" s="37"/>
      <c r="N19" s="25">
        <f t="shared" si="1"/>
        <v>0</v>
      </c>
      <c r="O19" s="56" t="str">
        <f t="shared" si="3"/>
        <v/>
      </c>
      <c r="P19" s="38"/>
      <c r="Q19" s="39"/>
    </row>
    <row r="20" spans="1:17" s="10" customFormat="1" ht="12" x14ac:dyDescent="0.2">
      <c r="A20" s="31"/>
      <c r="B20" s="81"/>
      <c r="C20" s="82"/>
      <c r="D20" s="32"/>
      <c r="E20" s="88"/>
      <c r="F20" s="88"/>
      <c r="G20" s="88"/>
      <c r="H20" s="43">
        <f t="shared" si="0"/>
        <v>0</v>
      </c>
      <c r="I20" s="33"/>
      <c r="J20" s="54"/>
      <c r="K20" s="26">
        <f t="shared" si="2"/>
        <v>0</v>
      </c>
      <c r="L20" s="26" t="e">
        <f>+K20+Kürzung!F15</f>
        <v>#REF!</v>
      </c>
      <c r="M20" s="37"/>
      <c r="N20" s="25">
        <f t="shared" si="1"/>
        <v>0</v>
      </c>
      <c r="O20" s="56" t="str">
        <f t="shared" si="3"/>
        <v/>
      </c>
      <c r="P20" s="38"/>
      <c r="Q20" s="39"/>
    </row>
    <row r="21" spans="1:17" s="10" customFormat="1" ht="12" x14ac:dyDescent="0.2">
      <c r="A21" s="31"/>
      <c r="B21" s="81"/>
      <c r="C21" s="82"/>
      <c r="D21" s="32"/>
      <c r="E21" s="88"/>
      <c r="F21" s="88"/>
      <c r="G21" s="88"/>
      <c r="H21" s="43">
        <f t="shared" si="0"/>
        <v>0</v>
      </c>
      <c r="I21" s="33"/>
      <c r="J21" s="54"/>
      <c r="K21" s="26">
        <f t="shared" si="2"/>
        <v>0</v>
      </c>
      <c r="L21" s="26" t="e">
        <f>+K21+Kürzung!F16</f>
        <v>#REF!</v>
      </c>
      <c r="M21" s="37"/>
      <c r="N21" s="25">
        <f t="shared" si="1"/>
        <v>0</v>
      </c>
      <c r="O21" s="56" t="str">
        <f t="shared" si="3"/>
        <v/>
      </c>
      <c r="P21" s="38"/>
      <c r="Q21" s="39"/>
    </row>
    <row r="22" spans="1:17" s="10" customFormat="1" ht="12" x14ac:dyDescent="0.2">
      <c r="A22" s="31"/>
      <c r="B22" s="81"/>
      <c r="C22" s="82"/>
      <c r="D22" s="32"/>
      <c r="E22" s="88"/>
      <c r="F22" s="88"/>
      <c r="G22" s="88"/>
      <c r="H22" s="43">
        <f t="shared" si="0"/>
        <v>0</v>
      </c>
      <c r="I22" s="33"/>
      <c r="J22" s="54"/>
      <c r="K22" s="26">
        <f t="shared" si="2"/>
        <v>0</v>
      </c>
      <c r="L22" s="26" t="e">
        <f>+K22+Kürzung!F17</f>
        <v>#REF!</v>
      </c>
      <c r="M22" s="37"/>
      <c r="N22" s="25">
        <f t="shared" si="1"/>
        <v>0</v>
      </c>
      <c r="O22" s="56" t="str">
        <f t="shared" si="3"/>
        <v/>
      </c>
      <c r="P22" s="38"/>
      <c r="Q22" s="39"/>
    </row>
    <row r="23" spans="1:17" s="10" customFormat="1" ht="12" x14ac:dyDescent="0.2">
      <c r="A23" s="31"/>
      <c r="B23" s="81"/>
      <c r="C23" s="82"/>
      <c r="D23" s="32"/>
      <c r="E23" s="88"/>
      <c r="F23" s="88"/>
      <c r="G23" s="88"/>
      <c r="H23" s="43">
        <f t="shared" si="0"/>
        <v>0</v>
      </c>
      <c r="I23" s="33"/>
      <c r="J23" s="54"/>
      <c r="K23" s="26">
        <f t="shared" si="2"/>
        <v>0</v>
      </c>
      <c r="L23" s="26" t="e">
        <f>+K23+Kürzung!F18</f>
        <v>#REF!</v>
      </c>
      <c r="M23" s="37"/>
      <c r="N23" s="25">
        <f t="shared" si="1"/>
        <v>0</v>
      </c>
      <c r="O23" s="56" t="str">
        <f t="shared" si="3"/>
        <v/>
      </c>
      <c r="P23" s="38"/>
      <c r="Q23" s="39"/>
    </row>
    <row r="24" spans="1:17" s="10" customFormat="1" ht="12" x14ac:dyDescent="0.2">
      <c r="A24" s="31"/>
      <c r="B24" s="81"/>
      <c r="C24" s="82"/>
      <c r="D24" s="32"/>
      <c r="E24" s="88"/>
      <c r="F24" s="88"/>
      <c r="G24" s="88"/>
      <c r="H24" s="43">
        <f t="shared" si="0"/>
        <v>0</v>
      </c>
      <c r="I24" s="33"/>
      <c r="J24" s="54"/>
      <c r="K24" s="26">
        <f t="shared" si="2"/>
        <v>0</v>
      </c>
      <c r="L24" s="26" t="e">
        <f>+K24+Kürzung!F19</f>
        <v>#REF!</v>
      </c>
      <c r="M24" s="37"/>
      <c r="N24" s="25">
        <f t="shared" si="1"/>
        <v>0</v>
      </c>
      <c r="O24" s="56" t="str">
        <f t="shared" si="3"/>
        <v/>
      </c>
      <c r="P24" s="38"/>
      <c r="Q24" s="39"/>
    </row>
    <row r="25" spans="1:17" s="10" customFormat="1" ht="12" x14ac:dyDescent="0.2">
      <c r="A25" s="31"/>
      <c r="B25" s="81"/>
      <c r="C25" s="82"/>
      <c r="D25" s="32"/>
      <c r="E25" s="88"/>
      <c r="F25" s="88"/>
      <c r="G25" s="88"/>
      <c r="H25" s="43">
        <f t="shared" si="0"/>
        <v>0</v>
      </c>
      <c r="I25" s="33"/>
      <c r="J25" s="54"/>
      <c r="K25" s="26">
        <f t="shared" si="2"/>
        <v>0</v>
      </c>
      <c r="L25" s="26" t="e">
        <f>+K25+Kürzung!F20</f>
        <v>#REF!</v>
      </c>
      <c r="M25" s="37"/>
      <c r="N25" s="25">
        <f t="shared" si="1"/>
        <v>0</v>
      </c>
      <c r="O25" s="56" t="str">
        <f t="shared" si="3"/>
        <v/>
      </c>
      <c r="P25" s="38"/>
      <c r="Q25" s="39"/>
    </row>
    <row r="26" spans="1:17" s="10" customFormat="1" ht="12" x14ac:dyDescent="0.2">
      <c r="A26" s="31"/>
      <c r="B26" s="81"/>
      <c r="C26" s="82"/>
      <c r="D26" s="32"/>
      <c r="E26" s="88"/>
      <c r="F26" s="88"/>
      <c r="G26" s="88"/>
      <c r="H26" s="43">
        <f t="shared" si="0"/>
        <v>0</v>
      </c>
      <c r="I26" s="33"/>
      <c r="J26" s="54"/>
      <c r="K26" s="26">
        <f t="shared" si="2"/>
        <v>0</v>
      </c>
      <c r="L26" s="26" t="e">
        <f>+K26+Kürzung!F21</f>
        <v>#REF!</v>
      </c>
      <c r="M26" s="37"/>
      <c r="N26" s="25">
        <f t="shared" si="1"/>
        <v>0</v>
      </c>
      <c r="O26" s="56" t="str">
        <f t="shared" si="3"/>
        <v/>
      </c>
      <c r="P26" s="38"/>
      <c r="Q26" s="39"/>
    </row>
    <row r="27" spans="1:17" s="10" customFormat="1" ht="12" x14ac:dyDescent="0.2">
      <c r="A27" s="31"/>
      <c r="B27" s="81"/>
      <c r="C27" s="82"/>
      <c r="D27" s="32"/>
      <c r="E27" s="88"/>
      <c r="F27" s="88"/>
      <c r="G27" s="88"/>
      <c r="H27" s="43">
        <f t="shared" si="0"/>
        <v>0</v>
      </c>
      <c r="I27" s="33"/>
      <c r="J27" s="54"/>
      <c r="K27" s="26">
        <f t="shared" si="2"/>
        <v>0</v>
      </c>
      <c r="L27" s="26" t="e">
        <f>+K27+Kürzung!F22</f>
        <v>#REF!</v>
      </c>
      <c r="M27" s="37"/>
      <c r="N27" s="25">
        <f t="shared" si="1"/>
        <v>0</v>
      </c>
      <c r="O27" s="56" t="str">
        <f t="shared" si="3"/>
        <v/>
      </c>
      <c r="P27" s="38"/>
      <c r="Q27" s="39"/>
    </row>
    <row r="28" spans="1:17" s="10" customFormat="1" ht="12" x14ac:dyDescent="0.2">
      <c r="A28" s="31"/>
      <c r="B28" s="81"/>
      <c r="C28" s="82"/>
      <c r="D28" s="32"/>
      <c r="E28" s="88"/>
      <c r="F28" s="88"/>
      <c r="G28" s="88"/>
      <c r="H28" s="43">
        <f t="shared" si="0"/>
        <v>0</v>
      </c>
      <c r="I28" s="33"/>
      <c r="J28" s="54"/>
      <c r="K28" s="26">
        <f t="shared" si="2"/>
        <v>0</v>
      </c>
      <c r="L28" s="26" t="e">
        <f>+K28+Kürzung!F23</f>
        <v>#REF!</v>
      </c>
      <c r="M28" s="37"/>
      <c r="N28" s="25">
        <f t="shared" si="1"/>
        <v>0</v>
      </c>
      <c r="O28" s="56" t="str">
        <f t="shared" si="3"/>
        <v/>
      </c>
      <c r="P28" s="38"/>
      <c r="Q28" s="39"/>
    </row>
    <row r="29" spans="1:17" s="10" customFormat="1" thickBot="1" x14ac:dyDescent="0.25">
      <c r="A29" s="34"/>
      <c r="B29" s="83"/>
      <c r="C29" s="84"/>
      <c r="D29" s="35"/>
      <c r="E29" s="89"/>
      <c r="F29" s="89"/>
      <c r="G29" s="89"/>
      <c r="H29" s="44">
        <f t="shared" si="0"/>
        <v>0</v>
      </c>
      <c r="I29" s="36"/>
      <c r="J29" s="55"/>
      <c r="K29" s="78">
        <f t="shared" si="2"/>
        <v>0</v>
      </c>
      <c r="L29" s="78" t="e">
        <f>+K29+Kürzung!F24</f>
        <v>#REF!</v>
      </c>
      <c r="M29" s="40"/>
      <c r="N29" s="27">
        <f t="shared" si="1"/>
        <v>0</v>
      </c>
      <c r="O29" s="79" t="str">
        <f t="shared" si="3"/>
        <v/>
      </c>
      <c r="P29" s="41"/>
      <c r="Q29" s="42"/>
    </row>
    <row r="30" spans="1:17" ht="13.5" thickBot="1" x14ac:dyDescent="0.25">
      <c r="A30" s="332" t="s">
        <v>3</v>
      </c>
      <c r="B30" s="333"/>
      <c r="C30" s="333"/>
      <c r="D30" s="333"/>
      <c r="E30" s="333"/>
      <c r="F30" s="333"/>
      <c r="G30" s="333"/>
      <c r="H30" s="333"/>
      <c r="I30" s="333"/>
      <c r="J30" s="30"/>
      <c r="K30" s="20">
        <f>SUM(K10:K29)</f>
        <v>60</v>
      </c>
      <c r="L30" s="20" t="e">
        <f>SUM(L10:L29)</f>
        <v>#REF!</v>
      </c>
      <c r="M30" s="21"/>
      <c r="N30" s="22">
        <f>SUM(N10:N29)</f>
        <v>0</v>
      </c>
      <c r="O30" s="23">
        <f>SUM(O10:O29)</f>
        <v>60</v>
      </c>
      <c r="P30" s="23">
        <f>SUM(P10:P29)</f>
        <v>0</v>
      </c>
      <c r="Q30" s="24">
        <f>SUM(Q10:Q29)</f>
        <v>0</v>
      </c>
    </row>
    <row r="31" spans="1:17" ht="6" customHeight="1" thickBot="1" x14ac:dyDescent="0.25"/>
    <row r="32" spans="1:17" s="10" customFormat="1" ht="12.75" customHeight="1" thickBot="1" x14ac:dyDescent="0.25">
      <c r="A32" s="348" t="s">
        <v>22</v>
      </c>
      <c r="B32" s="349"/>
      <c r="C32" s="350"/>
      <c r="D32" s="345">
        <f>K30</f>
        <v>60</v>
      </c>
      <c r="E32" s="345"/>
      <c r="F32" s="345"/>
      <c r="G32" s="345"/>
      <c r="H32" s="346"/>
      <c r="J32" s="53" t="s">
        <v>27</v>
      </c>
      <c r="K32" s="51"/>
      <c r="L32" s="51"/>
      <c r="M32" s="347">
        <f>N30</f>
        <v>0</v>
      </c>
      <c r="N32" s="346"/>
      <c r="O32" s="14"/>
      <c r="P32" s="14"/>
    </row>
    <row r="33" spans="1:17" s="10" customFormat="1" ht="7.5" customHeight="1" thickBot="1" x14ac:dyDescent="0.25">
      <c r="A33" s="12"/>
      <c r="B33" s="12"/>
      <c r="C33" s="13"/>
      <c r="D33" s="15"/>
      <c r="E33" s="15"/>
      <c r="F33" s="15"/>
      <c r="G33" s="15"/>
      <c r="H33" s="16"/>
    </row>
    <row r="34" spans="1:17" s="10" customFormat="1" ht="12.75" customHeight="1" thickBot="1" x14ac:dyDescent="0.25">
      <c r="A34" s="348" t="s">
        <v>4</v>
      </c>
      <c r="B34" s="349"/>
      <c r="C34" s="350"/>
      <c r="D34" s="345">
        <f>O30+P30</f>
        <v>60</v>
      </c>
      <c r="E34" s="345"/>
      <c r="F34" s="345"/>
      <c r="G34" s="345"/>
      <c r="H34" s="346"/>
      <c r="J34" s="352" t="s">
        <v>23</v>
      </c>
      <c r="K34" s="353"/>
      <c r="L34" s="90"/>
      <c r="M34" s="347">
        <f>K30+N30+O30+P30+Q30</f>
        <v>120</v>
      </c>
      <c r="N34" s="346"/>
      <c r="O34" s="14"/>
      <c r="P34" s="14"/>
    </row>
    <row r="35" spans="1:17" s="10" customFormat="1" ht="12" x14ac:dyDescent="0.2">
      <c r="A35" s="351"/>
      <c r="B35" s="351"/>
      <c r="C35" s="351"/>
      <c r="D35" s="351"/>
      <c r="E35" s="351"/>
      <c r="F35" s="351"/>
      <c r="G35" s="351"/>
      <c r="H35" s="351"/>
      <c r="I35" s="351"/>
      <c r="J35" s="351"/>
      <c r="K35" s="351"/>
      <c r="L35" s="351"/>
      <c r="M35" s="351"/>
      <c r="N35" s="351"/>
      <c r="O35" s="351"/>
      <c r="P35" s="351"/>
      <c r="Q35" s="351"/>
    </row>
    <row r="36" spans="1:17" s="10" customFormat="1" ht="12" x14ac:dyDescent="0.2">
      <c r="A36" s="351"/>
      <c r="B36" s="351"/>
      <c r="C36" s="351"/>
      <c r="D36" s="351"/>
      <c r="E36" s="351"/>
      <c r="F36" s="351"/>
      <c r="G36" s="351"/>
      <c r="H36" s="351"/>
      <c r="I36" s="351"/>
      <c r="J36" s="351"/>
      <c r="K36" s="351"/>
      <c r="L36" s="351"/>
      <c r="M36" s="351"/>
      <c r="N36" s="351"/>
      <c r="O36" s="351"/>
      <c r="P36" s="351"/>
      <c r="Q36" s="351"/>
    </row>
    <row r="37" spans="1:17" x14ac:dyDescent="0.2">
      <c r="A37" s="351"/>
      <c r="B37" s="351"/>
      <c r="C37" s="351"/>
      <c r="D37" s="351"/>
      <c r="E37" s="351"/>
      <c r="F37" s="351"/>
      <c r="G37" s="351"/>
      <c r="H37" s="351"/>
      <c r="I37" s="351"/>
      <c r="J37" s="351"/>
      <c r="K37" s="351"/>
      <c r="L37" s="351"/>
      <c r="M37" s="351"/>
      <c r="N37" s="351"/>
      <c r="O37" s="351"/>
      <c r="P37" s="351"/>
      <c r="Q37" s="351"/>
    </row>
    <row r="38" spans="1:17" x14ac:dyDescent="0.2">
      <c r="A38" s="351"/>
      <c r="B38" s="351"/>
      <c r="C38" s="351"/>
      <c r="D38" s="351"/>
      <c r="E38" s="351"/>
      <c r="F38" s="351"/>
      <c r="G38" s="351"/>
      <c r="H38" s="351"/>
      <c r="I38" s="351"/>
      <c r="J38" s="351"/>
      <c r="K38" s="351"/>
      <c r="L38" s="351"/>
      <c r="M38" s="351"/>
      <c r="N38" s="351"/>
      <c r="O38" s="351"/>
      <c r="P38" s="351"/>
      <c r="Q38" s="351"/>
    </row>
    <row r="39" spans="1:17" x14ac:dyDescent="0.2">
      <c r="A39" s="351"/>
      <c r="B39" s="351"/>
      <c r="C39" s="351"/>
      <c r="D39" s="351"/>
      <c r="E39" s="351"/>
      <c r="F39" s="351"/>
      <c r="G39" s="351"/>
      <c r="H39" s="351"/>
      <c r="I39" s="351"/>
      <c r="J39" s="351"/>
      <c r="K39" s="351"/>
      <c r="L39" s="351"/>
      <c r="M39" s="351"/>
      <c r="N39" s="351"/>
      <c r="O39" s="351"/>
      <c r="P39" s="351"/>
      <c r="Q39" s="351"/>
    </row>
    <row r="40" spans="1:17" x14ac:dyDescent="0.2">
      <c r="A40" s="351"/>
      <c r="B40" s="351"/>
      <c r="C40" s="351"/>
      <c r="D40" s="351"/>
      <c r="E40" s="351"/>
      <c r="F40" s="351"/>
      <c r="G40" s="351"/>
      <c r="H40" s="351"/>
      <c r="I40" s="351"/>
      <c r="J40" s="351"/>
      <c r="K40" s="351"/>
      <c r="L40" s="351"/>
      <c r="M40" s="351"/>
      <c r="N40" s="351"/>
      <c r="O40" s="351"/>
      <c r="P40" s="351"/>
      <c r="Q40" s="351"/>
    </row>
    <row r="41" spans="1:17" x14ac:dyDescent="0.2">
      <c r="A41" s="351"/>
      <c r="B41" s="351"/>
      <c r="C41" s="351"/>
      <c r="D41" s="351"/>
      <c r="E41" s="351"/>
      <c r="F41" s="351"/>
      <c r="G41" s="351"/>
      <c r="H41" s="351"/>
      <c r="I41" s="351"/>
      <c r="J41" s="351"/>
      <c r="K41" s="351"/>
      <c r="L41" s="351"/>
      <c r="M41" s="351"/>
      <c r="N41" s="351"/>
      <c r="O41" s="351"/>
      <c r="P41" s="351"/>
      <c r="Q41" s="351"/>
    </row>
    <row r="44" spans="1:17" ht="116.25" customHeight="1" x14ac:dyDescent="0.2"/>
    <row r="47" spans="1:17" x14ac:dyDescent="0.2">
      <c r="A47" s="2"/>
    </row>
    <row r="48" spans="1:17" x14ac:dyDescent="0.2">
      <c r="A48" s="2"/>
    </row>
    <row r="130" spans="1:1" x14ac:dyDescent="0.2">
      <c r="A130" s="2"/>
    </row>
    <row r="131" spans="1:1" x14ac:dyDescent="0.2">
      <c r="A131" s="6"/>
    </row>
    <row r="134" spans="1:1" x14ac:dyDescent="0.2">
      <c r="A134" s="7"/>
    </row>
    <row r="135" spans="1:1" x14ac:dyDescent="0.2">
      <c r="A135" s="7"/>
    </row>
  </sheetData>
  <sheetProtection selectLockedCells="1"/>
  <mergeCells count="19">
    <mergeCell ref="E8:G8"/>
    <mergeCell ref="D34:H34"/>
    <mergeCell ref="M32:N32"/>
    <mergeCell ref="M34:N34"/>
    <mergeCell ref="A34:C34"/>
    <mergeCell ref="A35:Q41"/>
    <mergeCell ref="A32:C32"/>
    <mergeCell ref="D32:H32"/>
    <mergeCell ref="J34:K34"/>
    <mergeCell ref="M7:N7"/>
    <mergeCell ref="A1:Q1"/>
    <mergeCell ref="A3:D3"/>
    <mergeCell ref="A30:I30"/>
    <mergeCell ref="A7:H7"/>
    <mergeCell ref="O7:P7"/>
    <mergeCell ref="B9:C9"/>
    <mergeCell ref="A5:D5"/>
    <mergeCell ref="K3:M3"/>
    <mergeCell ref="N3:Q3"/>
  </mergeCells>
  <phoneticPr fontId="0" type="noConversion"/>
  <dataValidations count="4">
    <dataValidation type="list" allowBlank="1" showInputMessage="1" showErrorMessage="1" sqref="A134:A135">
      <formula1>$A$133:$A$134</formula1>
    </dataValidation>
    <dataValidation type="list" allowBlank="1" showInputMessage="1" showErrorMessage="1" sqref="D10:G29">
      <formula1>Liste26042016</formula1>
    </dataValidation>
    <dataValidation type="list" allowBlank="1" showInputMessage="1" showErrorMessage="1" sqref="I5">
      <formula1>Liste_DMII</formula1>
    </dataValidation>
    <dataValidation allowBlank="1" showInputMessage="1" showErrorMessage="1" sqref="I14:I29"/>
  </dataValidations>
  <pageMargins left="0.59055118110236227" right="0.70866141732283472" top="0.59055118110236227" bottom="0.59055118110236227" header="0.51181102362204722" footer="0.51181102362204722"/>
  <pageSetup paperSize="9" scale="67" orientation="landscape" r:id="rId1"/>
  <headerFooter alignWithMargins="0">
    <oddFooter>&amp;C&amp;G</oddFooter>
  </headerFooter>
  <ignoredErrors>
    <ignoredError sqref="M30:Q30 K30" unlockedFormula="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6"/>
  <sheetViews>
    <sheetView showGridLines="0" tabSelected="1" zoomScale="85" zoomScaleNormal="85" zoomScaleSheetLayoutView="90" workbookViewId="0">
      <selection activeCell="F3" sqref="F3:H3"/>
    </sheetView>
  </sheetViews>
  <sheetFormatPr baseColWidth="10" defaultRowHeight="12.75" x14ac:dyDescent="0.2"/>
  <cols>
    <col min="1" max="1" width="52.7109375" style="143" customWidth="1"/>
    <col min="2" max="2" width="11.42578125" style="143"/>
    <col min="3" max="3" width="12" style="143" customWidth="1"/>
    <col min="4" max="4" width="7.7109375" style="143" customWidth="1"/>
    <col min="5" max="6" width="12" style="143" customWidth="1"/>
    <col min="7" max="7" width="8.85546875" style="143" customWidth="1"/>
    <col min="8" max="9" width="12" style="143" customWidth="1"/>
    <col min="10" max="10" width="8.85546875" style="314" customWidth="1"/>
    <col min="11" max="13" width="6.85546875" style="311" customWidth="1"/>
    <col min="14" max="14" width="6.28515625" style="311" customWidth="1"/>
    <col min="15" max="15" width="4.140625" style="312" customWidth="1"/>
    <col min="16" max="16" width="13.42578125" style="312" customWidth="1"/>
    <col min="17" max="19" width="4.42578125" style="312" customWidth="1"/>
    <col min="20" max="20" width="7.28515625" style="312" customWidth="1"/>
    <col min="21" max="21" width="7.85546875" style="143" customWidth="1"/>
    <col min="22" max="22" width="7" style="313" customWidth="1"/>
    <col min="23" max="23" width="8.5703125" style="143" customWidth="1"/>
    <col min="24" max="24" width="11.42578125" style="143"/>
    <col min="25" max="37" width="11.42578125" style="143" hidden="1" customWidth="1"/>
    <col min="38" max="39" width="11.42578125" style="143" customWidth="1"/>
    <col min="40" max="16384" width="11.42578125" style="143"/>
  </cols>
  <sheetData>
    <row r="1" spans="1:37" ht="22.5" customHeight="1" x14ac:dyDescent="0.2">
      <c r="A1" s="323"/>
      <c r="B1" s="394" t="s">
        <v>430</v>
      </c>
      <c r="C1" s="395"/>
      <c r="D1" s="395"/>
      <c r="E1" s="395"/>
      <c r="F1" s="395"/>
      <c r="G1" s="395"/>
      <c r="H1" s="395"/>
      <c r="I1" s="395"/>
      <c r="J1" s="395"/>
      <c r="K1" s="395"/>
      <c r="L1" s="395"/>
      <c r="M1" s="395"/>
      <c r="N1" s="395"/>
      <c r="O1" s="395"/>
      <c r="P1" s="395"/>
      <c r="Q1" s="395"/>
      <c r="R1" s="395"/>
      <c r="S1" s="395"/>
      <c r="T1" s="395"/>
      <c r="U1" s="395"/>
      <c r="V1" s="395"/>
      <c r="W1" s="396"/>
    </row>
    <row r="2" spans="1:37" ht="5.45" customHeight="1" x14ac:dyDescent="0.2">
      <c r="B2" s="144"/>
      <c r="C2" s="145"/>
      <c r="D2" s="145"/>
      <c r="E2" s="145"/>
      <c r="F2" s="145"/>
      <c r="G2" s="145"/>
      <c r="H2" s="145"/>
      <c r="I2" s="145"/>
      <c r="J2" s="145"/>
      <c r="K2" s="145"/>
      <c r="L2" s="145"/>
      <c r="M2" s="146"/>
      <c r="N2" s="146"/>
      <c r="O2" s="146"/>
      <c r="P2" s="146"/>
      <c r="Q2" s="146"/>
      <c r="R2" s="146"/>
      <c r="S2" s="146"/>
      <c r="T2" s="146"/>
      <c r="U2" s="146"/>
      <c r="V2" s="147"/>
      <c r="W2" s="148"/>
    </row>
    <row r="3" spans="1:37" ht="18.95" customHeight="1" x14ac:dyDescent="0.25">
      <c r="A3" s="149" t="s">
        <v>426</v>
      </c>
      <c r="B3" s="400" t="s">
        <v>451</v>
      </c>
      <c r="C3" s="400"/>
      <c r="D3" s="400"/>
      <c r="E3" s="401"/>
      <c r="F3" s="397"/>
      <c r="G3" s="398"/>
      <c r="H3" s="399"/>
      <c r="I3" s="150"/>
      <c r="J3" s="151"/>
      <c r="K3" s="152"/>
      <c r="L3" s="402" t="s">
        <v>283</v>
      </c>
      <c r="M3" s="403"/>
      <c r="N3" s="404"/>
      <c r="O3" s="408"/>
      <c r="P3" s="409"/>
      <c r="Q3" s="409"/>
      <c r="R3" s="409"/>
      <c r="S3" s="409"/>
      <c r="T3" s="409"/>
      <c r="U3" s="409"/>
      <c r="V3" s="409"/>
      <c r="W3" s="410"/>
    </row>
    <row r="4" spans="1:37" ht="5.45" customHeight="1" x14ac:dyDescent="0.25">
      <c r="A4" s="153"/>
      <c r="B4" s="154"/>
      <c r="C4" s="155"/>
      <c r="D4" s="155"/>
      <c r="E4" s="155"/>
      <c r="F4" s="155"/>
      <c r="G4" s="155"/>
      <c r="H4" s="155"/>
      <c r="I4" s="156"/>
      <c r="J4" s="155"/>
      <c r="K4" s="155"/>
      <c r="L4" s="157"/>
      <c r="M4" s="146"/>
      <c r="N4" s="158"/>
      <c r="O4" s="159"/>
      <c r="P4" s="159"/>
      <c r="Q4" s="158"/>
      <c r="R4" s="158"/>
      <c r="S4" s="160"/>
      <c r="T4" s="146"/>
      <c r="U4" s="147"/>
      <c r="V4" s="146"/>
      <c r="W4" s="148"/>
    </row>
    <row r="5" spans="1:37" ht="18.95" customHeight="1" x14ac:dyDescent="0.2">
      <c r="A5" s="161" t="str">
        <f>"--&gt; blaue Felder = Eingabefelder"</f>
        <v>--&gt; blaue Felder = Eingabefelder</v>
      </c>
      <c r="B5" s="400" t="s">
        <v>446</v>
      </c>
      <c r="C5" s="400"/>
      <c r="D5" s="400"/>
      <c r="E5" s="400"/>
      <c r="F5" s="400"/>
      <c r="G5" s="401"/>
      <c r="H5" s="140"/>
      <c r="I5" s="150"/>
      <c r="J5" s="145"/>
      <c r="K5" s="152"/>
      <c r="L5" s="402" t="s">
        <v>445</v>
      </c>
      <c r="M5" s="403"/>
      <c r="N5" s="403"/>
      <c r="O5" s="403"/>
      <c r="P5" s="403"/>
      <c r="Q5" s="403"/>
      <c r="R5" s="403"/>
      <c r="S5" s="403"/>
      <c r="T5" s="403"/>
      <c r="U5" s="405"/>
      <c r="V5" s="406"/>
      <c r="W5" s="407"/>
    </row>
    <row r="6" spans="1:37" ht="5.45" customHeight="1" thickBot="1" x14ac:dyDescent="0.25">
      <c r="A6" s="161"/>
      <c r="B6" s="316"/>
      <c r="C6" s="317"/>
      <c r="D6" s="317"/>
      <c r="E6" s="317"/>
      <c r="F6" s="317"/>
      <c r="G6" s="317"/>
      <c r="H6" s="317"/>
      <c r="I6" s="317"/>
      <c r="J6" s="317"/>
      <c r="K6" s="317"/>
      <c r="L6" s="317"/>
      <c r="M6" s="317"/>
      <c r="N6" s="318"/>
      <c r="O6" s="318"/>
      <c r="P6" s="159"/>
      <c r="Q6" s="159"/>
      <c r="R6" s="319"/>
      <c r="S6" s="319"/>
      <c r="T6" s="319"/>
      <c r="U6" s="146"/>
      <c r="V6" s="147"/>
      <c r="W6" s="148"/>
    </row>
    <row r="7" spans="1:37" s="171" customFormat="1" ht="18" customHeight="1" thickBot="1" x14ac:dyDescent="0.3">
      <c r="A7" s="153" t="str">
        <f>"--&gt; Roter Rahmen = Pflichteingabe"</f>
        <v>--&gt; Roter Rahmen = Pflichteingabe</v>
      </c>
      <c r="B7" s="356" t="s">
        <v>437</v>
      </c>
      <c r="C7" s="357"/>
      <c r="D7" s="357"/>
      <c r="E7" s="357"/>
      <c r="F7" s="357"/>
      <c r="G7" s="357"/>
      <c r="H7" s="357"/>
      <c r="I7" s="358"/>
      <c r="J7" s="367" t="s">
        <v>457</v>
      </c>
      <c r="K7" s="368"/>
      <c r="L7" s="368"/>
      <c r="M7" s="368"/>
      <c r="N7" s="369"/>
      <c r="O7" s="373" t="s">
        <v>15</v>
      </c>
      <c r="P7" s="357"/>
      <c r="Q7" s="357"/>
      <c r="R7" s="357"/>
      <c r="S7" s="357"/>
      <c r="T7" s="357"/>
      <c r="U7" s="357"/>
      <c r="V7" s="358"/>
      <c r="W7" s="362" t="s">
        <v>463</v>
      </c>
    </row>
    <row r="8" spans="1:37" s="171" customFormat="1" ht="15.75" customHeight="1" thickBot="1" x14ac:dyDescent="0.25">
      <c r="A8" s="172"/>
      <c r="B8" s="173" t="s">
        <v>438</v>
      </c>
      <c r="C8" s="359" t="s">
        <v>434</v>
      </c>
      <c r="D8" s="361"/>
      <c r="E8" s="359" t="s">
        <v>436</v>
      </c>
      <c r="F8" s="360"/>
      <c r="G8" s="360"/>
      <c r="H8" s="360"/>
      <c r="I8" s="361"/>
      <c r="J8" s="370"/>
      <c r="K8" s="371"/>
      <c r="L8" s="371"/>
      <c r="M8" s="371"/>
      <c r="N8" s="372"/>
      <c r="O8" s="374"/>
      <c r="P8" s="375"/>
      <c r="Q8" s="375"/>
      <c r="R8" s="375"/>
      <c r="S8" s="375"/>
      <c r="T8" s="375"/>
      <c r="U8" s="375"/>
      <c r="V8" s="376"/>
      <c r="W8" s="363"/>
    </row>
    <row r="9" spans="1:37" s="185" customFormat="1" ht="78.75" customHeight="1" thickBot="1" x14ac:dyDescent="0.25">
      <c r="A9" s="315" t="s">
        <v>427</v>
      </c>
      <c r="B9" s="174" t="s">
        <v>460</v>
      </c>
      <c r="C9" s="175" t="s">
        <v>301</v>
      </c>
      <c r="D9" s="176" t="s">
        <v>435</v>
      </c>
      <c r="E9" s="387" t="s">
        <v>458</v>
      </c>
      <c r="F9" s="388"/>
      <c r="G9" s="177" t="s">
        <v>447</v>
      </c>
      <c r="H9" s="178" t="s">
        <v>471</v>
      </c>
      <c r="I9" s="179" t="s">
        <v>472</v>
      </c>
      <c r="J9" s="175" t="s">
        <v>7</v>
      </c>
      <c r="K9" s="180" t="s">
        <v>12</v>
      </c>
      <c r="L9" s="180" t="s">
        <v>8</v>
      </c>
      <c r="M9" s="177" t="s">
        <v>9</v>
      </c>
      <c r="N9" s="181" t="s">
        <v>417</v>
      </c>
      <c r="O9" s="389" t="s">
        <v>15</v>
      </c>
      <c r="P9" s="390"/>
      <c r="Q9" s="390" t="s">
        <v>304</v>
      </c>
      <c r="R9" s="390"/>
      <c r="S9" s="390"/>
      <c r="T9" s="182" t="s">
        <v>433</v>
      </c>
      <c r="U9" s="177" t="s">
        <v>442</v>
      </c>
      <c r="V9" s="183" t="s">
        <v>441</v>
      </c>
      <c r="W9" s="184" t="s">
        <v>21</v>
      </c>
    </row>
    <row r="10" spans="1:37" s="171" customFormat="1" ht="49.5" customHeight="1" thickBot="1" x14ac:dyDescent="0.25">
      <c r="A10" s="186"/>
      <c r="B10" s="187" t="s">
        <v>280</v>
      </c>
      <c r="C10" s="188" t="s">
        <v>416</v>
      </c>
      <c r="D10" s="189"/>
      <c r="E10" s="190" t="s">
        <v>469</v>
      </c>
      <c r="F10" s="191" t="s">
        <v>470</v>
      </c>
      <c r="G10" s="192" t="s">
        <v>11</v>
      </c>
      <c r="H10" s="192" t="s">
        <v>416</v>
      </c>
      <c r="I10" s="193" t="s">
        <v>416</v>
      </c>
      <c r="J10" s="194" t="s">
        <v>11</v>
      </c>
      <c r="K10" s="391" t="s">
        <v>18</v>
      </c>
      <c r="L10" s="391"/>
      <c r="M10" s="192" t="s">
        <v>19</v>
      </c>
      <c r="N10" s="189" t="s">
        <v>5</v>
      </c>
      <c r="O10" s="195"/>
      <c r="P10" s="196" t="s">
        <v>313</v>
      </c>
      <c r="Q10" s="197" t="s">
        <v>305</v>
      </c>
      <c r="R10" s="197" t="s">
        <v>315</v>
      </c>
      <c r="S10" s="197" t="s">
        <v>307</v>
      </c>
      <c r="T10" s="196" t="s">
        <v>5</v>
      </c>
      <c r="U10" s="192" t="s">
        <v>5</v>
      </c>
      <c r="V10" s="198" t="s">
        <v>5</v>
      </c>
      <c r="W10" s="188" t="s">
        <v>6</v>
      </c>
      <c r="Y10" s="199" t="s">
        <v>305</v>
      </c>
      <c r="Z10" s="199" t="s">
        <v>315</v>
      </c>
      <c r="AA10" s="199" t="s">
        <v>307</v>
      </c>
      <c r="AB10" s="200" t="s">
        <v>418</v>
      </c>
      <c r="AC10" s="200" t="s">
        <v>419</v>
      </c>
      <c r="AD10" s="201" t="s">
        <v>422</v>
      </c>
      <c r="AE10" s="200" t="s">
        <v>423</v>
      </c>
      <c r="AF10" s="201" t="s">
        <v>424</v>
      </c>
    </row>
    <row r="11" spans="1:37" s="202" customFormat="1" ht="29.1" customHeight="1" x14ac:dyDescent="0.2">
      <c r="B11" s="135"/>
      <c r="C11" s="130"/>
      <c r="D11" s="131"/>
      <c r="E11" s="130"/>
      <c r="F11" s="132"/>
      <c r="G11" s="132"/>
      <c r="H11" s="123"/>
      <c r="I11" s="142"/>
      <c r="J11" s="121"/>
      <c r="K11" s="122"/>
      <c r="L11" s="123"/>
      <c r="M11" s="210" t="str">
        <f>IF(AND(ISNUMBER(J11),ISNUMBER(K11),ISNUMBER(L11)),(L11-K11),"")</f>
        <v/>
      </c>
      <c r="N11" s="228" t="str">
        <f>IF(AND(J11&lt;&gt;"",$F$3&lt;&gt;"",$H$5&lt;&gt;"",$V$5&lt;&gt;"",ISNUMBER(M11)),IF(AND(C11&lt;&gt;"",M11&gt;TIME(8,,)),VLOOKUP(C11,'VMA2016'!$A$3:$D$241,3,),IF(OR(AND(F11&lt;&gt;"",M11&gt;TIME(8,,),M11&lt;TIME(23,59,59)),AND(K11&lt;TIME(,,1),M11&lt;TIME(23,59,59),K11&lt;&gt;""),AND(L11&gt;TIME(23,59,59),M11&lt;TIME(8,,1))),VLOOKUP(F11,'VMA2016'!$A$3:$D$241,3,),IF(M11&gt;TIME(23,59,59),VLOOKUP(F11,'VMA2016'!$A$3:$D$241,2),""))),"")</f>
        <v/>
      </c>
      <c r="O11" s="124"/>
      <c r="P11" s="122"/>
      <c r="Q11" s="122"/>
      <c r="R11" s="122"/>
      <c r="S11" s="122"/>
      <c r="T11" s="214">
        <f>AF11</f>
        <v>0</v>
      </c>
      <c r="U11" s="134"/>
      <c r="V11" s="216" t="str">
        <f>IF(AND($H$5="ja",O11="ja",U11=0,$V$5="nein"),IF(C11&lt;&gt;"",VLOOKUP(C11,'VMA2016'!A1:D239,4,),VLOOKUP(F11,'VMA2016'!A1:D239,4,)),"")</f>
        <v/>
      </c>
      <c r="W11" s="138"/>
      <c r="Y11" s="202">
        <f>IF(AND(Q11="JA",C11&lt;&gt;""),(VLOOKUP(C11,'VMA2016'!A2:D240,2,0)*0.2),IF(AND(Q11="ja",F11&lt;&gt;""),(VLOOKUP(F11,'VMA2016'!A2:D240,2,0)*0.2),))</f>
        <v>0</v>
      </c>
      <c r="Z11" s="202">
        <f>IF(AND(R11="JA",C11&lt;&gt;""),(VLOOKUP(C11,'VMA2016'!A2:D240,2,0)*0.4),IF(AND(R11="ja",F11&lt;&gt;""),(VLOOKUP(F11,'VMA2016'!A2:D240,2,0)*0.4),))</f>
        <v>0</v>
      </c>
      <c r="AA11" s="202">
        <f>IF(AND(S11="JA",C11&lt;&gt;""),(VLOOKUP(C11,'VMA2016'!A2:D240,2,0)*0.4),IF(AND(S11="ja",F11&lt;&gt;""),(VLOOKUP(F11,'VMA2016'!A2:D240,2,0)*0.4),))</f>
        <v>0</v>
      </c>
      <c r="AB11" s="202">
        <f t="shared" ref="AB11:AB20" si="0">SUM(Y11:AA11)</f>
        <v>0</v>
      </c>
      <c r="AC11" s="218">
        <f>IF(N11&lt;&gt;"",N11-AB11,0)</f>
        <v>0</v>
      </c>
      <c r="AD11" s="218" t="str">
        <f t="shared" ref="AD11:AD20" si="1">N11</f>
        <v/>
      </c>
      <c r="AE11" s="218" t="e">
        <f t="shared" ref="AE11:AE17" si="2">IF(((N11-AB11)&gt;0),(N11-AB11),AD11)</f>
        <v>#VALUE!</v>
      </c>
      <c r="AF11" s="218">
        <f>IF((AC11&lt;=0),0,AE11)</f>
        <v>0</v>
      </c>
      <c r="AG11" s="202" t="e">
        <f>IF(AE11&gt;=0,AE11,0)</f>
        <v>#VALUE!</v>
      </c>
      <c r="AH11" s="202">
        <f>IF(AND(Y11=4.8,AF11&gt;=0),Y11,0)</f>
        <v>0</v>
      </c>
      <c r="AI11" s="202">
        <f t="shared" ref="AI11:AI20" si="3">IF(AND(Z11=9.6,$AF11&gt;=0),Z11,0)</f>
        <v>0</v>
      </c>
      <c r="AJ11" s="202">
        <f t="shared" ref="AJ11:AJ20" si="4">IF(AND(AA11=9.6,$AF11&gt;=0),AA11,0)</f>
        <v>0</v>
      </c>
      <c r="AK11" s="202">
        <f>SUM(AH11:AJ11)</f>
        <v>0</v>
      </c>
    </row>
    <row r="12" spans="1:37" s="202" customFormat="1" ht="29.1" customHeight="1" x14ac:dyDescent="0.2">
      <c r="B12" s="135"/>
      <c r="C12" s="130"/>
      <c r="D12" s="131"/>
      <c r="E12" s="130"/>
      <c r="F12" s="132"/>
      <c r="G12" s="132"/>
      <c r="H12" s="123"/>
      <c r="I12" s="142"/>
      <c r="J12" s="121"/>
      <c r="K12" s="122"/>
      <c r="L12" s="123"/>
      <c r="M12" s="210" t="str">
        <f t="shared" ref="M12:M20" si="5">IF(AND(ISNUMBER(J12),ISNUMBER(K12),ISNUMBER(L12)),(L12-K12),"")</f>
        <v/>
      </c>
      <c r="N12" s="228" t="str">
        <f>IF(AND(J12&lt;&gt;"",$F$3&lt;&gt;"",$H$5&lt;&gt;"",$V$5&lt;&gt;"",ISNUMBER(M12)),IF(AND(C12&lt;&gt;"",M12&gt;TIME(8,,)),VLOOKUP(C12,'VMA2016'!$A$3:$D$241,3,),IF(OR(AND(F12&lt;&gt;"",M12&gt;TIME(8,,),M12&lt;TIME(23,59,59)),AND(K12&lt;TIME(,,1),M12&lt;TIME(23,59,59),K12&lt;&gt;""),AND(L12&gt;TIME(23,59,59),M12&lt;TIME(8,,1))),VLOOKUP(F12,'VMA2016'!$A$3:$D$241,3,),IF(M12&gt;TIME(23,59,59),VLOOKUP(F12,'VMA2016'!$A$3:$D$241,2),""))),"")</f>
        <v/>
      </c>
      <c r="O12" s="124"/>
      <c r="P12" s="122"/>
      <c r="Q12" s="122"/>
      <c r="R12" s="122"/>
      <c r="S12" s="122"/>
      <c r="T12" s="214">
        <f>AF12</f>
        <v>0</v>
      </c>
      <c r="U12" s="134"/>
      <c r="V12" s="216" t="str">
        <f>IF(AND($H$5="ja",O12="ja",U12=0,$V$5="nein"),IF(C12&lt;&gt;"",VLOOKUP(C12,'VMA2016'!A2:D240,4,),VLOOKUP(F12,'VMA2016'!A2:D240,4,)),"")</f>
        <v/>
      </c>
      <c r="W12" s="141"/>
      <c r="Y12" s="202">
        <f>IF(AND(Q12="JA",C12&lt;&gt;""),(VLOOKUP(C12,'VMA2016'!A3:D241,2,0)*0.2),IF(AND(Q12="ja",F12&lt;&gt;""),(VLOOKUP(F12,'VMA2016'!A3:D241,2,0)*0.2),))</f>
        <v>0</v>
      </c>
      <c r="Z12" s="202">
        <f>IF(AND(R12="JA",C12&lt;&gt;""),(VLOOKUP(C12,'VMA2016'!A3:D241,2,0)*0.4),IF(AND(R12="ja",F12&lt;&gt;""),(VLOOKUP(F12,'VMA2016'!A3:D241,2,0)*0.4),))</f>
        <v>0</v>
      </c>
      <c r="AA12" s="202">
        <f>IF(AND(S12="JA",C12&lt;&gt;""),(VLOOKUP(C12,'VMA2016'!A3:D241,2,0)*0.4),IF(AND(S12="ja",F12&lt;&gt;""),(VLOOKUP(F12,'VMA2016'!A3:D241,2,0)*0.4),))</f>
        <v>0</v>
      </c>
      <c r="AB12" s="202">
        <f t="shared" si="0"/>
        <v>0</v>
      </c>
      <c r="AC12" s="218">
        <f t="shared" ref="AC12:AC21" si="6">IF(N12&lt;&gt;"",N12-AB12,0)</f>
        <v>0</v>
      </c>
      <c r="AD12" s="218" t="str">
        <f t="shared" si="1"/>
        <v/>
      </c>
      <c r="AE12" s="218" t="e">
        <f t="shared" si="2"/>
        <v>#VALUE!</v>
      </c>
      <c r="AF12" s="218">
        <f>IF((AC12&lt;=0),0,AE12)</f>
        <v>0</v>
      </c>
      <c r="AG12" s="202" t="e">
        <f>IF(AE12&gt;=0,AE12,0)</f>
        <v>#VALUE!</v>
      </c>
      <c r="AH12" s="202">
        <f t="shared" ref="AH12:AH17" si="7">IF(AND(Y12=4.8,AF12&gt;=0),Y12,0)</f>
        <v>0</v>
      </c>
      <c r="AI12" s="202">
        <f t="shared" si="3"/>
        <v>0</v>
      </c>
      <c r="AJ12" s="202">
        <f t="shared" si="4"/>
        <v>0</v>
      </c>
    </row>
    <row r="13" spans="1:37" s="202" customFormat="1" ht="29.1" customHeight="1" x14ac:dyDescent="0.2">
      <c r="B13" s="135"/>
      <c r="C13" s="130"/>
      <c r="D13" s="131"/>
      <c r="E13" s="130"/>
      <c r="F13" s="132"/>
      <c r="G13" s="132"/>
      <c r="H13" s="123"/>
      <c r="I13" s="142"/>
      <c r="J13" s="121"/>
      <c r="K13" s="122"/>
      <c r="L13" s="123"/>
      <c r="M13" s="210" t="str">
        <f t="shared" si="5"/>
        <v/>
      </c>
      <c r="N13" s="228" t="str">
        <f>IF(AND(J13&lt;&gt;"",$F$3&lt;&gt;"",$H$5&lt;&gt;"",$V$5&lt;&gt;"",ISNUMBER(M13)),IF(AND(C13&lt;&gt;"",M13&gt;TIME(8,,)),VLOOKUP(C13,'VMA2016'!$A$3:$D$241,3,),IF(OR(AND(F13&lt;&gt;"",M13&gt;TIME(8,,),M13&lt;TIME(23,59,59)),AND(K13&lt;TIME(,,1),M13&lt;TIME(23,59,59),K13&lt;&gt;""),AND(L13&gt;TIME(23,59,59),M13&lt;TIME(8,,1))),VLOOKUP(F13,'VMA2016'!$A$3:$D$241,3,),IF(M13&gt;TIME(23,59,59),VLOOKUP(F13,'VMA2016'!$A$3:$D$241,2),""))),"")</f>
        <v/>
      </c>
      <c r="O13" s="124"/>
      <c r="P13" s="122"/>
      <c r="Q13" s="122"/>
      <c r="R13" s="122"/>
      <c r="S13" s="122"/>
      <c r="T13" s="214">
        <f t="shared" ref="T13:T20" si="8">AF13</f>
        <v>0</v>
      </c>
      <c r="U13" s="134"/>
      <c r="V13" s="216" t="str">
        <f>IF(AND($H$5="ja",O13="ja",U13=0,$V$5="nein"),IF(C13&lt;&gt;"",VLOOKUP(C13,'VMA2016'!A3:D241,4,),VLOOKUP(F13,'VMA2016'!A3:D241,4,)),"")</f>
        <v/>
      </c>
      <c r="W13" s="138"/>
      <c r="Y13" s="202">
        <f>IF(AND(Q13="JA",C13&lt;&gt;""),(VLOOKUP(C13,'VMA2016'!A4:D242,2,0)*0.2),IF(AND(Q13="ja",F13&lt;&gt;""),(VLOOKUP(F13,'VMA2016'!A4:D242,2,0)*0.2),))</f>
        <v>0</v>
      </c>
      <c r="Z13" s="202">
        <f>IF(AND(R13="JA",C13&lt;&gt;""),(VLOOKUP(C13,'VMA2016'!A4:D242,2,0)*0.4),IF(AND(R13="ja",F13&lt;&gt;""),(VLOOKUP(F13,'VMA2016'!A4:D242,2,0)*0.4),))</f>
        <v>0</v>
      </c>
      <c r="AA13" s="202">
        <f>IF(AND(S13="JA",C13&lt;&gt;""),(VLOOKUP(C13,'VMA2016'!A4:D242,2,0)*0.4),IF(AND(S13="ja",F13&lt;&gt;""),(VLOOKUP(F13,'VMA2016'!A4:D242,2,0)*0.4),))</f>
        <v>0</v>
      </c>
      <c r="AB13" s="202">
        <f t="shared" si="0"/>
        <v>0</v>
      </c>
      <c r="AC13" s="218">
        <f t="shared" si="6"/>
        <v>0</v>
      </c>
      <c r="AD13" s="218" t="str">
        <f t="shared" si="1"/>
        <v/>
      </c>
      <c r="AE13" s="218" t="e">
        <f t="shared" si="2"/>
        <v>#VALUE!</v>
      </c>
      <c r="AF13" s="218">
        <f t="shared" ref="AF13:AF18" si="9">IF((AC13&lt;=0),0,AE13)</f>
        <v>0</v>
      </c>
      <c r="AG13" s="202" t="e">
        <f t="shared" ref="AG13:AG18" si="10">IF(AE13&gt;=0,AE13,0)</f>
        <v>#VALUE!</v>
      </c>
      <c r="AH13" s="202">
        <f t="shared" si="7"/>
        <v>0</v>
      </c>
      <c r="AI13" s="202">
        <f t="shared" si="3"/>
        <v>0</v>
      </c>
      <c r="AJ13" s="202">
        <f t="shared" si="4"/>
        <v>0</v>
      </c>
    </row>
    <row r="14" spans="1:37" s="202" customFormat="1" ht="29.1" customHeight="1" x14ac:dyDescent="0.2">
      <c r="B14" s="135"/>
      <c r="C14" s="130"/>
      <c r="D14" s="131"/>
      <c r="E14" s="130"/>
      <c r="F14" s="132"/>
      <c r="G14" s="132"/>
      <c r="H14" s="123"/>
      <c r="I14" s="142"/>
      <c r="J14" s="121"/>
      <c r="K14" s="122"/>
      <c r="L14" s="123"/>
      <c r="M14" s="210" t="str">
        <f t="shared" si="5"/>
        <v/>
      </c>
      <c r="N14" s="228" t="str">
        <f>IF(AND(J14&lt;&gt;"",$F$3&lt;&gt;"",$H$5&lt;&gt;"",$V$5&lt;&gt;"",ISNUMBER(M14)),IF(AND(C14&lt;&gt;"",M14&gt;TIME(8,,)),VLOOKUP(C14,'VMA2016'!$A$3:$D$241,3,),IF(OR(AND(F14&lt;&gt;"",M14&gt;TIME(8,,),M14&lt;TIME(23,59,59)),AND(K14&lt;TIME(,,1),M14&lt;TIME(23,59,59),K14&lt;&gt;""),AND(L14&gt;TIME(23,59,59),M14&lt;TIME(8,,1))),VLOOKUP(F14,'VMA2016'!$A$3:$D$241,3,),IF(M14&gt;TIME(23,59,59),VLOOKUP(F14,'VMA2016'!$A$3:$D$241,2),""))),"")</f>
        <v/>
      </c>
      <c r="O14" s="124"/>
      <c r="P14" s="122"/>
      <c r="Q14" s="122"/>
      <c r="R14" s="122"/>
      <c r="S14" s="122"/>
      <c r="T14" s="214">
        <f t="shared" si="8"/>
        <v>0</v>
      </c>
      <c r="U14" s="134"/>
      <c r="V14" s="216" t="str">
        <f>IF(AND($H$5="ja",O14="ja",U14=0,$V$5="nein"),IF(C14&lt;&gt;"",VLOOKUP(C14,'VMA2016'!A4:D242,4,),VLOOKUP(F14,'VMA2016'!A4:D242,4,)),"")</f>
        <v/>
      </c>
      <c r="W14" s="138"/>
      <c r="Y14" s="202">
        <f>IF(AND(Q14="JA",C14&lt;&gt;""),(VLOOKUP(C14,'VMA2016'!A5:D243,2,0)*0.2),IF(AND(Q14="ja",F14&lt;&gt;""),(VLOOKUP(F14,'VMA2016'!A5:D243,2,0)*0.2),))</f>
        <v>0</v>
      </c>
      <c r="Z14" s="202">
        <f>IF(AND(R14="JA",C14&lt;&gt;""),(VLOOKUP(C14,'VMA2016'!A5:D243,2,0)*0.4),IF(AND(R14="ja",F14&lt;&gt;""),(VLOOKUP(F14,'VMA2016'!A5:D243,2,0)*0.4),))</f>
        <v>0</v>
      </c>
      <c r="AA14" s="202">
        <f>IF(AND(S14="JA",C14&lt;&gt;""),(VLOOKUP(C14,'VMA2016'!A5:D243,2,0)*0.4),IF(AND(S14="ja",F14&lt;&gt;""),(VLOOKUP(F14,'VMA2016'!A5:D243,2,0)*0.4),))</f>
        <v>0</v>
      </c>
      <c r="AB14" s="202">
        <f t="shared" si="0"/>
        <v>0</v>
      </c>
      <c r="AC14" s="218">
        <f t="shared" si="6"/>
        <v>0</v>
      </c>
      <c r="AD14" s="218" t="str">
        <f t="shared" si="1"/>
        <v/>
      </c>
      <c r="AE14" s="218" t="e">
        <f t="shared" si="2"/>
        <v>#VALUE!</v>
      </c>
      <c r="AF14" s="218">
        <f t="shared" si="9"/>
        <v>0</v>
      </c>
      <c r="AG14" s="202" t="e">
        <f t="shared" si="10"/>
        <v>#VALUE!</v>
      </c>
      <c r="AH14" s="202">
        <f t="shared" si="7"/>
        <v>0</v>
      </c>
      <c r="AI14" s="202">
        <f t="shared" si="3"/>
        <v>0</v>
      </c>
      <c r="AJ14" s="202">
        <f t="shared" si="4"/>
        <v>0</v>
      </c>
    </row>
    <row r="15" spans="1:37" s="202" customFormat="1" ht="29.1" customHeight="1" x14ac:dyDescent="0.2">
      <c r="B15" s="135"/>
      <c r="C15" s="130"/>
      <c r="D15" s="131"/>
      <c r="E15" s="130"/>
      <c r="F15" s="132"/>
      <c r="G15" s="132"/>
      <c r="H15" s="123"/>
      <c r="I15" s="142"/>
      <c r="J15" s="121"/>
      <c r="K15" s="122"/>
      <c r="L15" s="123"/>
      <c r="M15" s="210" t="str">
        <f t="shared" si="5"/>
        <v/>
      </c>
      <c r="N15" s="228" t="str">
        <f>IF(AND(J15&lt;&gt;"",$F$3&lt;&gt;"",$H$5&lt;&gt;"",$V$5&lt;&gt;"",ISNUMBER(M15)),IF(AND(C15&lt;&gt;"",M15&gt;TIME(8,,)),VLOOKUP(C15,'VMA2016'!$A$3:$D$241,3,),IF(OR(AND(F15&lt;&gt;"",M15&gt;TIME(8,,),M15&lt;TIME(23,59,59)),AND(K15&lt;TIME(,,1),M15&lt;TIME(23,59,59),K15&lt;&gt;""),AND(L15&gt;TIME(23,59,59),M15&lt;TIME(8,,1))),VLOOKUP(F15,'VMA2016'!$A$3:$D$241,3,),IF(M15&gt;TIME(23,59,59),VLOOKUP(F15,'VMA2016'!$A$3:$D$241,2),""))),"")</f>
        <v/>
      </c>
      <c r="O15" s="124"/>
      <c r="P15" s="122"/>
      <c r="Q15" s="122"/>
      <c r="R15" s="122"/>
      <c r="S15" s="122"/>
      <c r="T15" s="214">
        <f t="shared" si="8"/>
        <v>0</v>
      </c>
      <c r="U15" s="133"/>
      <c r="V15" s="216" t="str">
        <f>IF(AND($H$5="ja",O15="ja",U15=0,$V$5="nein"),IF(C15&lt;&gt;"",VLOOKUP(C15,'VMA2016'!A5:D243,4,),VLOOKUP(F15,'VMA2016'!A5:D243,4,)),"")</f>
        <v/>
      </c>
      <c r="W15" s="138"/>
      <c r="Y15" s="202">
        <f>IF(AND(Q15="JA",C15&lt;&gt;""),(VLOOKUP(C15,'VMA2016'!A6:D244,2,0)*0.2),IF(AND(Q15="ja",F15&lt;&gt;""),(VLOOKUP(F15,'VMA2016'!A6:D244,2,0)*0.2),))</f>
        <v>0</v>
      </c>
      <c r="Z15" s="202">
        <f>IF(AND(R15="JA",C15&lt;&gt;""),(VLOOKUP(C15,'VMA2016'!A6:D244,2,0)*0.4),IF(AND(R15="ja",F15&lt;&gt;""),(VLOOKUP(F15,'VMA2016'!A6:D244,2,0)*0.4),))</f>
        <v>0</v>
      </c>
      <c r="AA15" s="202">
        <f>IF(AND(S15="JA",C15&lt;&gt;""),(VLOOKUP(C15,'VMA2016'!A6:D244,2,0)*0.4),IF(AND(S15="ja",F15&lt;&gt;""),(VLOOKUP(F15,'VMA2016'!A6:D244,2,0)*0.4),))</f>
        <v>0</v>
      </c>
      <c r="AB15" s="202">
        <f t="shared" si="0"/>
        <v>0</v>
      </c>
      <c r="AC15" s="218">
        <f t="shared" si="6"/>
        <v>0</v>
      </c>
      <c r="AD15" s="218" t="str">
        <f t="shared" si="1"/>
        <v/>
      </c>
      <c r="AE15" s="218" t="e">
        <f t="shared" si="2"/>
        <v>#VALUE!</v>
      </c>
      <c r="AF15" s="218">
        <f t="shared" si="9"/>
        <v>0</v>
      </c>
      <c r="AG15" s="202" t="e">
        <f t="shared" si="10"/>
        <v>#VALUE!</v>
      </c>
      <c r="AH15" s="202">
        <f t="shared" si="7"/>
        <v>0</v>
      </c>
      <c r="AI15" s="202">
        <f t="shared" si="3"/>
        <v>0</v>
      </c>
      <c r="AJ15" s="202">
        <f t="shared" si="4"/>
        <v>0</v>
      </c>
    </row>
    <row r="16" spans="1:37" s="202" customFormat="1" ht="29.1" customHeight="1" x14ac:dyDescent="0.2">
      <c r="B16" s="135"/>
      <c r="C16" s="130"/>
      <c r="D16" s="131"/>
      <c r="E16" s="130"/>
      <c r="F16" s="132"/>
      <c r="G16" s="132"/>
      <c r="H16" s="123"/>
      <c r="I16" s="142"/>
      <c r="J16" s="121"/>
      <c r="K16" s="122"/>
      <c r="L16" s="123"/>
      <c r="M16" s="210" t="str">
        <f t="shared" si="5"/>
        <v/>
      </c>
      <c r="N16" s="228" t="str">
        <f>IF(AND(J16&lt;&gt;"",$F$3&lt;&gt;"",$H$5&lt;&gt;"",$V$5&lt;&gt;"",ISNUMBER(M16)),IF(AND(C16&lt;&gt;"",M16&gt;TIME(8,,)),VLOOKUP(C16,'VMA2016'!$A$3:$D$241,3,),IF(OR(AND(F16&lt;&gt;"",M16&gt;TIME(8,,),M16&lt;TIME(23,59,59)),AND(K16&lt;TIME(,,1),M16&lt;TIME(23,59,59),K16&lt;&gt;""),AND(L16&gt;TIME(23,59,59),M16&lt;TIME(8,,1))),VLOOKUP(F16,'VMA2016'!$A$3:$D$241,3,),IF(M16&gt;TIME(23,59,59),VLOOKUP(F16,'VMA2016'!$A$3:$D$241,2),""))),"")</f>
        <v/>
      </c>
      <c r="O16" s="124"/>
      <c r="P16" s="122"/>
      <c r="Q16" s="122"/>
      <c r="R16" s="122"/>
      <c r="S16" s="122"/>
      <c r="T16" s="214">
        <f t="shared" si="8"/>
        <v>0</v>
      </c>
      <c r="U16" s="133"/>
      <c r="V16" s="216" t="str">
        <f>IF(AND($H$5="ja",O16="ja",U16=0,$V$5="nein"),IF(C16&lt;&gt;"",VLOOKUP(C16,'VMA2016'!A6:D244,4,),VLOOKUP(F16,'VMA2016'!A6:D244,4,)),"")</f>
        <v/>
      </c>
      <c r="W16" s="138"/>
      <c r="Y16" s="202">
        <f>IF(AND(Q16="JA",C16&lt;&gt;""),(VLOOKUP(C16,'VMA2016'!A7:D245,2,0)*0.2),IF(AND(Q16="ja",F16&lt;&gt;""),(VLOOKUP(F16,'VMA2016'!A7:D245,2,0)*0.2),))</f>
        <v>0</v>
      </c>
      <c r="Z16" s="202">
        <f>IF(AND(R16="JA",C16&lt;&gt;""),(VLOOKUP(C16,'VMA2016'!A7:D245,2,0)*0.4),IF(AND(R16="ja",F16&lt;&gt;""),(VLOOKUP(F16,'VMA2016'!A7:D245,2,0)*0.4),))</f>
        <v>0</v>
      </c>
      <c r="AA16" s="202">
        <f>IF(AND(S16="JA",C16&lt;&gt;""),(VLOOKUP(C16,'VMA2016'!A7:D245,2,0)*0.4),IF(AND(S16="ja",F16&lt;&gt;""),(VLOOKUP(F16,'VMA2016'!A7:D245,2,0)*0.4),))</f>
        <v>0</v>
      </c>
      <c r="AB16" s="202">
        <f t="shared" si="0"/>
        <v>0</v>
      </c>
      <c r="AC16" s="218">
        <f t="shared" si="6"/>
        <v>0</v>
      </c>
      <c r="AD16" s="218" t="str">
        <f t="shared" si="1"/>
        <v/>
      </c>
      <c r="AE16" s="218" t="e">
        <f t="shared" si="2"/>
        <v>#VALUE!</v>
      </c>
      <c r="AF16" s="218">
        <f t="shared" si="9"/>
        <v>0</v>
      </c>
      <c r="AG16" s="202" t="e">
        <f t="shared" si="10"/>
        <v>#VALUE!</v>
      </c>
      <c r="AH16" s="202">
        <f t="shared" si="7"/>
        <v>0</v>
      </c>
      <c r="AI16" s="202">
        <f t="shared" si="3"/>
        <v>0</v>
      </c>
      <c r="AJ16" s="202">
        <f t="shared" si="4"/>
        <v>0</v>
      </c>
    </row>
    <row r="17" spans="2:36" s="202" customFormat="1" ht="29.1" customHeight="1" x14ac:dyDescent="0.2">
      <c r="B17" s="135"/>
      <c r="C17" s="130"/>
      <c r="D17" s="131"/>
      <c r="E17" s="130"/>
      <c r="F17" s="132"/>
      <c r="G17" s="132"/>
      <c r="H17" s="123"/>
      <c r="I17" s="142"/>
      <c r="J17" s="121"/>
      <c r="K17" s="122"/>
      <c r="L17" s="123"/>
      <c r="M17" s="210" t="str">
        <f t="shared" si="5"/>
        <v/>
      </c>
      <c r="N17" s="228" t="str">
        <f>IF(AND(J17&lt;&gt;"",$F$3&lt;&gt;"",$H$5&lt;&gt;"",$V$5&lt;&gt;"",ISNUMBER(M17)),IF(AND(C17&lt;&gt;"",M17&gt;TIME(8,,)),VLOOKUP(C17,'VMA2016'!$A$3:$D$241,3,),IF(OR(AND(F17&lt;&gt;"",M17&gt;TIME(8,,),M17&lt;TIME(23,59,59)),AND(K17&lt;TIME(,,1),M17&lt;TIME(23,59,59),K17&lt;&gt;""),AND(L17&gt;TIME(23,59,59),M17&lt;TIME(8,,1))),VLOOKUP(F17,'VMA2016'!$A$3:$D$241,3,),IF(M17&gt;TIME(23,59,59),VLOOKUP(F17,'VMA2016'!$A$3:$D$241,2),""))),"")</f>
        <v/>
      </c>
      <c r="O17" s="124"/>
      <c r="P17" s="122"/>
      <c r="Q17" s="122"/>
      <c r="R17" s="122"/>
      <c r="S17" s="122"/>
      <c r="T17" s="214">
        <f t="shared" si="8"/>
        <v>0</v>
      </c>
      <c r="U17" s="133"/>
      <c r="V17" s="216" t="str">
        <f>IF(AND($H$5="ja",O17="ja",U17=0,$V$5="nein"),IF(C17&lt;&gt;"",VLOOKUP(C17,'VMA2016'!A7:D245,4,),VLOOKUP(F17,'VMA2016'!A7:D245,4,)),"")</f>
        <v/>
      </c>
      <c r="W17" s="138"/>
      <c r="Y17" s="202">
        <f>IF(AND(Q17="JA",C17&lt;&gt;""),(VLOOKUP(C17,'VMA2016'!A8:D246,2,0)*0.2),IF(AND(Q17="ja",F17&lt;&gt;""),(VLOOKUP(F17,'VMA2016'!A8:D246,2,0)*0.2),))</f>
        <v>0</v>
      </c>
      <c r="Z17" s="202">
        <f>IF(AND(R17="JA",C17&lt;&gt;""),(VLOOKUP(C17,'VMA2016'!A8:D246,2,0)*0.4),IF(AND(R17="ja",F17&lt;&gt;""),(VLOOKUP(F17,'VMA2016'!A8:D246,2,0)*0.4),))</f>
        <v>0</v>
      </c>
      <c r="AA17" s="202">
        <f>IF(AND(S17="JA",C17&lt;&gt;""),(VLOOKUP(C17,'VMA2016'!A8:D246,2,0)*0.4),IF(AND(S17="ja",F17&lt;&gt;""),(VLOOKUP(F17,'VMA2016'!A8:D246,2,0)*0.4),))</f>
        <v>0</v>
      </c>
      <c r="AB17" s="202">
        <f t="shared" si="0"/>
        <v>0</v>
      </c>
      <c r="AC17" s="218">
        <f t="shared" si="6"/>
        <v>0</v>
      </c>
      <c r="AD17" s="218" t="str">
        <f t="shared" si="1"/>
        <v/>
      </c>
      <c r="AE17" s="218" t="e">
        <f t="shared" si="2"/>
        <v>#VALUE!</v>
      </c>
      <c r="AF17" s="218">
        <f t="shared" si="9"/>
        <v>0</v>
      </c>
      <c r="AG17" s="202" t="e">
        <f t="shared" si="10"/>
        <v>#VALUE!</v>
      </c>
      <c r="AH17" s="202">
        <f t="shared" si="7"/>
        <v>0</v>
      </c>
      <c r="AI17" s="202">
        <f t="shared" si="3"/>
        <v>0</v>
      </c>
      <c r="AJ17" s="202">
        <f t="shared" si="4"/>
        <v>0</v>
      </c>
    </row>
    <row r="18" spans="2:36" s="202" customFormat="1" ht="29.1" customHeight="1" x14ac:dyDescent="0.2">
      <c r="B18" s="135"/>
      <c r="C18" s="130"/>
      <c r="D18" s="131"/>
      <c r="E18" s="130"/>
      <c r="F18" s="132"/>
      <c r="G18" s="132"/>
      <c r="H18" s="123"/>
      <c r="I18" s="142"/>
      <c r="J18" s="121"/>
      <c r="K18" s="122"/>
      <c r="L18" s="123"/>
      <c r="M18" s="210" t="str">
        <f t="shared" si="5"/>
        <v/>
      </c>
      <c r="N18" s="228" t="str">
        <f>IF(AND(J18&lt;&gt;"",$F$3&lt;&gt;"",$H$5&lt;&gt;"",$V$5&lt;&gt;"",ISNUMBER(M18)),IF(AND(C18&lt;&gt;"",M18&gt;TIME(8,,)),VLOOKUP(C18,'VMA2016'!$A$3:$D$241,3,),IF(OR(AND(F18&lt;&gt;"",M18&gt;TIME(8,,),M18&lt;TIME(23,59,59)),AND(K18&lt;TIME(,,1),M18&lt;TIME(23,59,59),K18&lt;&gt;""),AND(L18&gt;TIME(23,59,59),M18&lt;TIME(8,,1))),VLOOKUP(F18,'VMA2016'!$A$3:$D$241,3,),IF(M18&gt;TIME(23,59,59),VLOOKUP(F18,'VMA2016'!$A$3:$D$241,2),""))),"")</f>
        <v/>
      </c>
      <c r="O18" s="124"/>
      <c r="P18" s="122"/>
      <c r="Q18" s="122"/>
      <c r="R18" s="122"/>
      <c r="S18" s="122"/>
      <c r="T18" s="214">
        <f>AF18</f>
        <v>0</v>
      </c>
      <c r="U18" s="133"/>
      <c r="V18" s="216" t="str">
        <f>IF(AND($H$5="ja",O18="ja",U18=0,$V$5="nein"),IF(C18&lt;&gt;"",VLOOKUP(C18,'VMA2016'!A8:D246,4,),VLOOKUP(F18,'VMA2016'!A8:D246,4,)),"")</f>
        <v/>
      </c>
      <c r="W18" s="138"/>
      <c r="Y18" s="202">
        <f>IF(AND(Q18="JA",C18&lt;&gt;""),(VLOOKUP(C18,'VMA2016'!A9:D247,2,0)*0.2),IF(AND(Q18="ja",F18&lt;&gt;""),(VLOOKUP(F18,'VMA2016'!A9:D247,2,0)*0.2),))</f>
        <v>0</v>
      </c>
      <c r="Z18" s="202">
        <f>IF(AND(R18="JA",C18&lt;&gt;""),(VLOOKUP(C18,'VMA2016'!A9:D247,2,0)*0.4),IF(AND(R18="ja",F18&lt;&gt;""),(VLOOKUP(F18,'VMA2016'!A9:D247,2,0)*0.4),))</f>
        <v>0</v>
      </c>
      <c r="AA18" s="202">
        <f>IF(AND(S18="JA",C18&lt;&gt;""),(VLOOKUP(C18,'VMA2016'!A9:D247,2,0)*0.4),IF(AND(S18="ja",F18&lt;&gt;""),(VLOOKUP(F18,'VMA2016'!A9:D247,2,0)*0.4),))</f>
        <v>0</v>
      </c>
      <c r="AB18" s="202">
        <f t="shared" si="0"/>
        <v>0</v>
      </c>
      <c r="AC18" s="218">
        <f t="shared" si="6"/>
        <v>0</v>
      </c>
      <c r="AD18" s="218" t="str">
        <f t="shared" si="1"/>
        <v/>
      </c>
      <c r="AE18" s="218" t="e">
        <f>IF(((N18-AB18)&gt;0),(N18-AB18),0)</f>
        <v>#VALUE!</v>
      </c>
      <c r="AF18" s="218">
        <f t="shared" si="9"/>
        <v>0</v>
      </c>
      <c r="AG18" s="202" t="e">
        <f t="shared" si="10"/>
        <v>#VALUE!</v>
      </c>
      <c r="AH18" s="202">
        <f>IF(AND(Y18=4.8,AF18&gt;=0),Y18,0)</f>
        <v>0</v>
      </c>
      <c r="AI18" s="202">
        <f t="shared" si="3"/>
        <v>0</v>
      </c>
      <c r="AJ18" s="202">
        <f t="shared" si="4"/>
        <v>0</v>
      </c>
    </row>
    <row r="19" spans="2:36" s="202" customFormat="1" ht="29.1" customHeight="1" x14ac:dyDescent="0.2">
      <c r="B19" s="135"/>
      <c r="C19" s="130"/>
      <c r="D19" s="131"/>
      <c r="E19" s="130"/>
      <c r="F19" s="132"/>
      <c r="G19" s="132"/>
      <c r="H19" s="123"/>
      <c r="I19" s="142"/>
      <c r="J19" s="121"/>
      <c r="K19" s="122"/>
      <c r="L19" s="123"/>
      <c r="M19" s="210" t="str">
        <f t="shared" si="5"/>
        <v/>
      </c>
      <c r="N19" s="228" t="str">
        <f>IF(AND(J19&lt;&gt;"",$F$3&lt;&gt;"",$H$5&lt;&gt;"",$V$5&lt;&gt;"",ISNUMBER(M19)),IF(AND(C19&lt;&gt;"",M19&gt;TIME(8,,)),VLOOKUP(C19,'VMA2016'!$A$3:$D$241,3,),IF(OR(AND(F19&lt;&gt;"",M19&gt;TIME(8,,),M19&lt;TIME(23,59,59)),AND(K19&lt;TIME(,,1),M19&lt;TIME(23,59,59),K19&lt;&gt;""),AND(L19&gt;TIME(23,59,59),M19&lt;TIME(8,,1))),VLOOKUP(F19,'VMA2016'!$A$3:$D$241,3,),IF(M19&gt;TIME(23,59,59),VLOOKUP(F19,'VMA2016'!$A$3:$D$241,2),""))),"")</f>
        <v/>
      </c>
      <c r="O19" s="124"/>
      <c r="P19" s="122"/>
      <c r="Q19" s="122"/>
      <c r="R19" s="122"/>
      <c r="S19" s="122"/>
      <c r="T19" s="214">
        <f t="shared" si="8"/>
        <v>0</v>
      </c>
      <c r="U19" s="133"/>
      <c r="V19" s="216" t="str">
        <f>IF(AND($H$5="ja",O19="ja",U19=0,$V$5="nein"),IF(C19&lt;&gt;"",VLOOKUP(C19,'VMA2016'!A9:D247,4,),VLOOKUP(F19,'VMA2016'!A9:D247,4,)),"")</f>
        <v/>
      </c>
      <c r="W19" s="138"/>
      <c r="Y19" s="202">
        <f>IF(AND(Q19="JA",C19&lt;&gt;""),(VLOOKUP(C19,'VMA2016'!A14:D252,2,0)*0.2),IF(AND(Q19="ja",F19&lt;&gt;""),(VLOOKUP(F19,'VMA2016'!A14:D252,2,0)*0.2),))</f>
        <v>0</v>
      </c>
      <c r="Z19" s="202">
        <f>IF(AND(R19="JA",C19&lt;&gt;""),(VLOOKUP(C19,'VMA2016'!A14:D252,2,0)*0.4),IF(AND(R19="ja",F19&lt;&gt;""),(VLOOKUP(F19,'VMA2016'!A14:D252,2,0)*0.4),))</f>
        <v>0</v>
      </c>
      <c r="AA19" s="202">
        <f>IF(AND(S19="JA",C19&lt;&gt;""),(VLOOKUP(C19,'VMA2016'!A14:D252,2,0)*0.4),IF(AND(S19="ja",F19&lt;&gt;""),(VLOOKUP(F19,'VMA2016'!A14:D252,2,0)*0.4),))</f>
        <v>0</v>
      </c>
      <c r="AB19" s="202">
        <f t="shared" si="0"/>
        <v>0</v>
      </c>
      <c r="AC19" s="218">
        <f t="shared" si="6"/>
        <v>0</v>
      </c>
      <c r="AD19" s="218" t="str">
        <f t="shared" si="1"/>
        <v/>
      </c>
      <c r="AE19" s="218" t="e">
        <f>IF(((N19-AB19)&gt;0),(N19-AB19),0)</f>
        <v>#VALUE!</v>
      </c>
      <c r="AF19" s="218">
        <f>IF((AC19&lt;=0),0,AE19)</f>
        <v>0</v>
      </c>
      <c r="AG19" s="202" t="e">
        <f>IF(AE19&gt;=0,AE19,0)</f>
        <v>#VALUE!</v>
      </c>
      <c r="AH19" s="202">
        <f>IF(AND(Y19=4.8,AF19&gt;=0),Y19,0)</f>
        <v>0</v>
      </c>
      <c r="AI19" s="202">
        <f t="shared" si="3"/>
        <v>0</v>
      </c>
      <c r="AJ19" s="202">
        <f t="shared" si="4"/>
        <v>0</v>
      </c>
    </row>
    <row r="20" spans="2:36" s="202" customFormat="1" ht="29.1" customHeight="1" thickBot="1" x14ac:dyDescent="0.25">
      <c r="B20" s="136"/>
      <c r="C20" s="130"/>
      <c r="D20" s="131"/>
      <c r="E20" s="130"/>
      <c r="F20" s="132"/>
      <c r="G20" s="132"/>
      <c r="H20" s="123"/>
      <c r="I20" s="142"/>
      <c r="J20" s="121"/>
      <c r="K20" s="122"/>
      <c r="L20" s="123"/>
      <c r="M20" s="210" t="str">
        <f t="shared" si="5"/>
        <v/>
      </c>
      <c r="N20" s="228" t="str">
        <f>IF(AND(J20&lt;&gt;"",$F$3&lt;&gt;"",$H$5&lt;&gt;"",$V$5&lt;&gt;"",ISNUMBER(M20)),IF(AND(C20&lt;&gt;"",M20&gt;TIME(8,,)),VLOOKUP(C20,'VMA2016'!$A$3:$D$241,3,),IF(OR(AND(F20&lt;&gt;"",M20&gt;TIME(8,,),M20&lt;TIME(23,59,59)),AND(K20&lt;TIME(,,1),M20&lt;TIME(23,59,59),K20&lt;&gt;""),AND(L20&gt;TIME(23,59,59),M20&lt;TIME(8,,1))),VLOOKUP(F20,'VMA2016'!$A$3:$D$241,3,),IF(M20&gt;TIME(23,59,59),VLOOKUP(F20,'VMA2016'!$A$3:$D$241,2),""))),"")</f>
        <v/>
      </c>
      <c r="O20" s="129"/>
      <c r="P20" s="128"/>
      <c r="Q20" s="128"/>
      <c r="R20" s="128"/>
      <c r="S20" s="128"/>
      <c r="T20" s="320">
        <f t="shared" si="8"/>
        <v>0</v>
      </c>
      <c r="U20" s="137"/>
      <c r="V20" s="216" t="str">
        <f>IF(AND($H$5="ja",O20="ja",U20=0,$V$5="nein"),IF(C20&lt;&gt;"",VLOOKUP(C20,'VMA2016'!A10:D248,4,),VLOOKUP(F20,'VMA2016'!A10:D248,4,)),"")</f>
        <v/>
      </c>
      <c r="W20" s="139"/>
      <c r="Y20" s="202">
        <f>IF(AND(Q20="JA",C20&lt;&gt;""),(VLOOKUP(C20,'VMA2016'!A15:D253,2,0)*0.2),IF(AND(Q20="ja",F20&lt;&gt;""),(VLOOKUP(F20,'VMA2016'!A15:D253,2,0)*0.2),))</f>
        <v>0</v>
      </c>
      <c r="Z20" s="202">
        <f>IF(AND(R20="JA",C20&lt;&gt;""),(VLOOKUP(C20,'VMA2016'!A15:D253,2,0)*0.4),IF(AND(R20="ja",F20&lt;&gt;""),(VLOOKUP(F20,'VMA2016'!A15:D253,2,0)*0.4),))</f>
        <v>0</v>
      </c>
      <c r="AA20" s="202">
        <f>IF(AND(S20="JA",C20&lt;&gt;""),(VLOOKUP(C20,'VMA2016'!A15:D253,2,0)*0.4),IF(AND(S20="ja",F20&lt;&gt;""),(VLOOKUP(F20,'VMA2016'!A15:D253,2,0)*0.4),))</f>
        <v>0</v>
      </c>
      <c r="AB20" s="202">
        <f t="shared" si="0"/>
        <v>0</v>
      </c>
      <c r="AC20" s="218">
        <f t="shared" si="6"/>
        <v>0</v>
      </c>
      <c r="AD20" s="218" t="str">
        <f t="shared" si="1"/>
        <v/>
      </c>
      <c r="AE20" s="218" t="e">
        <f>IF(((N20-AB20)&gt;0),(N20-AB20),0)</f>
        <v>#VALUE!</v>
      </c>
      <c r="AF20" s="218">
        <f>IF((AC20&lt;=0),0,AE20)</f>
        <v>0</v>
      </c>
      <c r="AG20" s="202" t="e">
        <f>IF(AE20&gt;=0,AE20,0)</f>
        <v>#VALUE!</v>
      </c>
      <c r="AH20" s="202">
        <f>IF(AND(Y20=4.8,AF20&gt;=0),Y20,0)</f>
        <v>0</v>
      </c>
      <c r="AI20" s="202">
        <f t="shared" si="3"/>
        <v>0</v>
      </c>
      <c r="AJ20" s="202">
        <f t="shared" si="4"/>
        <v>0</v>
      </c>
    </row>
    <row r="21" spans="2:36" s="251" customFormat="1" ht="17.45" customHeight="1" thickBot="1" x14ac:dyDescent="0.25">
      <c r="B21" s="244" t="s">
        <v>3</v>
      </c>
      <c r="C21" s="245"/>
      <c r="D21" s="245"/>
      <c r="E21" s="245"/>
      <c r="F21" s="245"/>
      <c r="G21" s="245"/>
      <c r="H21" s="245"/>
      <c r="I21" s="245"/>
      <c r="J21" s="245"/>
      <c r="K21" s="245"/>
      <c r="L21" s="245"/>
      <c r="M21" s="245"/>
      <c r="N21" s="246"/>
      <c r="O21" s="245"/>
      <c r="P21" s="245"/>
      <c r="Q21" s="247"/>
      <c r="R21" s="247"/>
      <c r="S21" s="247"/>
      <c r="T21" s="248">
        <f>SUM(T11:T20)</f>
        <v>0</v>
      </c>
      <c r="U21" s="248">
        <f>SUM(U11:U20)</f>
        <v>0</v>
      </c>
      <c r="V21" s="249">
        <f>SUM(V11:V20)</f>
        <v>0</v>
      </c>
      <c r="W21" s="250">
        <f>SUM(W11:W20)</f>
        <v>0</v>
      </c>
      <c r="Y21" s="202">
        <f>SUM(Y11:Y20)</f>
        <v>0</v>
      </c>
      <c r="Z21" s="202">
        <f t="shared" ref="Z21:AJ21" si="11">SUM(Z11:Z20)</f>
        <v>0</v>
      </c>
      <c r="AA21" s="202">
        <f t="shared" si="11"/>
        <v>0</v>
      </c>
      <c r="AB21" s="202">
        <f t="shared" si="11"/>
        <v>0</v>
      </c>
      <c r="AC21" s="218">
        <f t="shared" si="6"/>
        <v>0</v>
      </c>
      <c r="AD21" s="202">
        <f t="shared" si="11"/>
        <v>0</v>
      </c>
      <c r="AE21" s="202" t="e">
        <f t="shared" si="11"/>
        <v>#VALUE!</v>
      </c>
      <c r="AF21" s="202">
        <f t="shared" si="11"/>
        <v>0</v>
      </c>
      <c r="AG21" s="202" t="e">
        <f t="shared" si="11"/>
        <v>#VALUE!</v>
      </c>
      <c r="AH21" s="202">
        <f t="shared" si="11"/>
        <v>0</v>
      </c>
      <c r="AI21" s="202">
        <f t="shared" si="11"/>
        <v>0</v>
      </c>
      <c r="AJ21" s="202">
        <f t="shared" si="11"/>
        <v>0</v>
      </c>
    </row>
    <row r="22" spans="2:36" s="260" customFormat="1" ht="5.45" customHeight="1" thickBot="1" x14ac:dyDescent="0.25">
      <c r="B22" s="252"/>
      <c r="C22" s="253"/>
      <c r="D22" s="253"/>
      <c r="E22" s="253"/>
      <c r="F22" s="253"/>
      <c r="G22" s="253"/>
      <c r="H22" s="253"/>
      <c r="I22" s="253"/>
      <c r="J22" s="254"/>
      <c r="K22" s="255"/>
      <c r="L22" s="255"/>
      <c r="M22" s="255"/>
      <c r="N22" s="255"/>
      <c r="O22" s="256"/>
      <c r="P22" s="256"/>
      <c r="Q22" s="256"/>
      <c r="R22" s="256"/>
      <c r="S22" s="256"/>
      <c r="T22" s="257"/>
      <c r="U22" s="253"/>
      <c r="V22" s="258"/>
      <c r="W22" s="259"/>
      <c r="Y22" s="202"/>
      <c r="Z22" s="202"/>
      <c r="AA22" s="202"/>
      <c r="AB22" s="202"/>
      <c r="AC22" s="218"/>
      <c r="AD22" s="202"/>
      <c r="AE22" s="202"/>
      <c r="AF22" s="202"/>
      <c r="AG22" s="202"/>
    </row>
    <row r="23" spans="2:36" s="266" customFormat="1" ht="15" customHeight="1" thickBot="1" x14ac:dyDescent="0.25">
      <c r="B23" s="261" t="s">
        <v>432</v>
      </c>
      <c r="C23" s="262"/>
      <c r="D23" s="262"/>
      <c r="E23" s="262"/>
      <c r="F23" s="262"/>
      <c r="G23" s="262"/>
      <c r="H23" s="262"/>
      <c r="I23" s="262"/>
      <c r="J23" s="262"/>
      <c r="K23" s="263"/>
      <c r="L23" s="263"/>
      <c r="M23" s="264"/>
      <c r="N23" s="264"/>
      <c r="O23" s="264"/>
      <c r="P23" s="262"/>
      <c r="Q23" s="262"/>
      <c r="R23" s="262"/>
      <c r="S23" s="265"/>
      <c r="T23" s="364">
        <f>AF21</f>
        <v>0</v>
      </c>
      <c r="U23" s="365"/>
      <c r="V23" s="365"/>
      <c r="W23" s="366"/>
      <c r="Y23" s="251"/>
      <c r="Z23" s="251"/>
      <c r="AA23" s="251"/>
      <c r="AB23" s="251"/>
      <c r="AC23" s="267"/>
      <c r="AD23" s="251"/>
      <c r="AE23" s="251"/>
      <c r="AF23" s="251"/>
      <c r="AG23" s="251"/>
    </row>
    <row r="24" spans="2:36" s="266" customFormat="1" ht="5.45" customHeight="1" thickBot="1" x14ac:dyDescent="0.25">
      <c r="B24" s="268"/>
      <c r="C24" s="269"/>
      <c r="D24" s="269"/>
      <c r="E24" s="270"/>
      <c r="F24" s="270"/>
      <c r="G24" s="270"/>
      <c r="H24" s="270"/>
      <c r="I24" s="270"/>
      <c r="J24" s="270"/>
      <c r="K24" s="270"/>
      <c r="L24" s="270"/>
      <c r="M24" s="271"/>
      <c r="N24" s="271"/>
      <c r="O24" s="271"/>
      <c r="P24" s="271"/>
      <c r="Q24" s="272"/>
      <c r="R24" s="272"/>
      <c r="S24" s="273"/>
      <c r="T24" s="272"/>
      <c r="U24" s="272"/>
      <c r="V24" s="274"/>
      <c r="W24" s="275"/>
    </row>
    <row r="25" spans="2:36" s="266" customFormat="1" ht="15" customHeight="1" thickBot="1" x14ac:dyDescent="0.25">
      <c r="B25" s="377" t="s">
        <v>4</v>
      </c>
      <c r="C25" s="378"/>
      <c r="D25" s="378"/>
      <c r="E25" s="378"/>
      <c r="F25" s="276"/>
      <c r="G25" s="276"/>
      <c r="H25" s="276"/>
      <c r="I25" s="276"/>
      <c r="J25" s="276"/>
      <c r="K25" s="276"/>
      <c r="L25" s="276"/>
      <c r="M25" s="277"/>
      <c r="N25" s="277"/>
      <c r="O25" s="278"/>
      <c r="P25" s="278"/>
      <c r="Q25" s="279"/>
      <c r="R25" s="279"/>
      <c r="S25" s="265"/>
      <c r="T25" s="364">
        <f>SUM(I26:I26)</f>
        <v>0</v>
      </c>
      <c r="U25" s="365"/>
      <c r="V25" s="365"/>
      <c r="W25" s="366"/>
    </row>
    <row r="26" spans="2:36" s="266" customFormat="1" ht="12.75" customHeight="1" x14ac:dyDescent="0.2">
      <c r="B26" s="280"/>
      <c r="C26" s="281" t="s">
        <v>454</v>
      </c>
      <c r="D26" s="272"/>
      <c r="E26" s="282">
        <f>U21</f>
        <v>0</v>
      </c>
      <c r="F26" s="272"/>
      <c r="G26" s="281" t="s">
        <v>456</v>
      </c>
      <c r="H26" s="272"/>
      <c r="I26" s="282">
        <f>V21</f>
        <v>0</v>
      </c>
      <c r="J26" s="272"/>
      <c r="K26" s="283"/>
      <c r="L26" s="283"/>
      <c r="M26" s="271"/>
      <c r="N26" s="271"/>
      <c r="O26" s="271"/>
      <c r="P26" s="272"/>
      <c r="Q26" s="284"/>
      <c r="R26" s="284"/>
      <c r="S26" s="284"/>
      <c r="T26" s="284"/>
      <c r="U26" s="284"/>
      <c r="V26" s="284"/>
      <c r="W26" s="275"/>
    </row>
    <row r="27" spans="2:36" s="266" customFormat="1" ht="5.45" customHeight="1" thickBot="1" x14ac:dyDescent="0.25">
      <c r="B27" s="280"/>
      <c r="C27" s="283"/>
      <c r="D27" s="283"/>
      <c r="E27" s="272"/>
      <c r="F27" s="285"/>
      <c r="G27" s="283"/>
      <c r="H27" s="283"/>
      <c r="I27" s="283"/>
      <c r="J27" s="283"/>
      <c r="K27" s="283"/>
      <c r="L27" s="283"/>
      <c r="M27" s="271"/>
      <c r="N27" s="271"/>
      <c r="O27" s="271"/>
      <c r="P27" s="284"/>
      <c r="Q27" s="284"/>
      <c r="R27" s="284"/>
      <c r="S27" s="273"/>
      <c r="T27" s="284"/>
      <c r="U27" s="284"/>
      <c r="V27" s="284"/>
      <c r="W27" s="275"/>
    </row>
    <row r="28" spans="2:36" s="266" customFormat="1" ht="15" customHeight="1" thickBot="1" x14ac:dyDescent="0.25">
      <c r="B28" s="286" t="s">
        <v>444</v>
      </c>
      <c r="C28" s="263"/>
      <c r="D28" s="263"/>
      <c r="E28" s="263"/>
      <c r="F28" s="263"/>
      <c r="G28" s="263"/>
      <c r="H28" s="263"/>
      <c r="I28" s="263"/>
      <c r="J28" s="263"/>
      <c r="K28" s="287"/>
      <c r="L28" s="279"/>
      <c r="M28" s="278"/>
      <c r="N28" s="278"/>
      <c r="O28" s="278"/>
      <c r="P28" s="279"/>
      <c r="Q28" s="279"/>
      <c r="R28" s="279"/>
      <c r="S28" s="265"/>
      <c r="T28" s="364">
        <f>K29</f>
        <v>0</v>
      </c>
      <c r="U28" s="365"/>
      <c r="V28" s="365"/>
      <c r="W28" s="366"/>
    </row>
    <row r="29" spans="2:36" s="266" customFormat="1" ht="12.75" customHeight="1" x14ac:dyDescent="0.2">
      <c r="B29" s="288"/>
      <c r="C29" s="289" t="s">
        <v>455</v>
      </c>
      <c r="D29" s="272"/>
      <c r="E29" s="290" t="s">
        <v>452</v>
      </c>
      <c r="F29" s="291">
        <f>$W$21</f>
        <v>0</v>
      </c>
      <c r="G29" s="272"/>
      <c r="H29" s="290" t="s">
        <v>453</v>
      </c>
      <c r="I29" s="292">
        <f>Kürzung!$B$35</f>
        <v>0.3</v>
      </c>
      <c r="J29" s="272"/>
      <c r="K29" s="386">
        <f>I29*F29</f>
        <v>0</v>
      </c>
      <c r="L29" s="386"/>
      <c r="M29" s="272"/>
      <c r="N29" s="272"/>
      <c r="O29" s="272"/>
      <c r="P29" s="272"/>
      <c r="Q29" s="272"/>
      <c r="R29" s="272"/>
      <c r="S29" s="293"/>
      <c r="T29" s="293"/>
      <c r="U29" s="293"/>
      <c r="V29" s="294"/>
      <c r="W29" s="275"/>
    </row>
    <row r="30" spans="2:36" s="266" customFormat="1" ht="5.45" customHeight="1" thickBot="1" x14ac:dyDescent="0.25">
      <c r="B30" s="288"/>
      <c r="C30" s="272"/>
      <c r="D30" s="272"/>
      <c r="E30" s="295"/>
      <c r="F30" s="295"/>
      <c r="G30" s="295"/>
      <c r="H30" s="295"/>
      <c r="I30" s="295"/>
      <c r="J30" s="295"/>
      <c r="K30" s="296"/>
      <c r="L30" s="272"/>
      <c r="M30" s="293"/>
      <c r="N30" s="293"/>
      <c r="O30" s="293"/>
      <c r="P30" s="293"/>
      <c r="Q30" s="272"/>
      <c r="R30" s="272"/>
      <c r="S30" s="293"/>
      <c r="T30" s="293"/>
      <c r="U30" s="293"/>
      <c r="V30" s="294"/>
      <c r="W30" s="275"/>
    </row>
    <row r="31" spans="2:36" s="266" customFormat="1" ht="15" customHeight="1" thickBot="1" x14ac:dyDescent="0.25">
      <c r="B31" s="392" t="s">
        <v>425</v>
      </c>
      <c r="C31" s="393"/>
      <c r="D31" s="393"/>
      <c r="E31" s="393"/>
      <c r="F31" s="393"/>
      <c r="G31" s="393"/>
      <c r="H31" s="393"/>
      <c r="I31" s="393"/>
      <c r="J31" s="393"/>
      <c r="K31" s="393"/>
      <c r="L31" s="393"/>
      <c r="M31" s="393"/>
      <c r="N31" s="393"/>
      <c r="O31" s="393"/>
      <c r="P31" s="393"/>
      <c r="Q31" s="393"/>
      <c r="R31" s="393"/>
      <c r="S31" s="279"/>
      <c r="T31" s="380">
        <v>0</v>
      </c>
      <c r="U31" s="381"/>
      <c r="V31" s="381"/>
      <c r="W31" s="382"/>
    </row>
    <row r="32" spans="2:36" s="266" customFormat="1" ht="5.45" customHeight="1" thickBot="1" x14ac:dyDescent="0.25">
      <c r="B32" s="288"/>
      <c r="C32" s="272"/>
      <c r="D32" s="272"/>
      <c r="E32" s="272"/>
      <c r="F32" s="272"/>
      <c r="G32" s="272"/>
      <c r="H32" s="272"/>
      <c r="I32" s="272"/>
      <c r="J32" s="272"/>
      <c r="K32" s="272"/>
      <c r="L32" s="272"/>
      <c r="M32" s="272"/>
      <c r="N32" s="272"/>
      <c r="O32" s="272"/>
      <c r="P32" s="272"/>
      <c r="Q32" s="272"/>
      <c r="R32" s="272"/>
      <c r="S32" s="272"/>
      <c r="T32" s="272"/>
      <c r="U32" s="272"/>
      <c r="V32" s="274"/>
      <c r="W32" s="275"/>
    </row>
    <row r="33" spans="2:23" s="266" customFormat="1" ht="17.45" customHeight="1" x14ac:dyDescent="0.2">
      <c r="B33" s="354" t="s">
        <v>448</v>
      </c>
      <c r="C33" s="355"/>
      <c r="D33" s="355"/>
      <c r="E33" s="355"/>
      <c r="F33" s="321">
        <f>IF((($F$3)="Bitte auswählen!")," ",$F$3)</f>
        <v>0</v>
      </c>
      <c r="G33" s="321"/>
      <c r="H33" s="321"/>
      <c r="I33" s="297"/>
      <c r="J33" s="298"/>
      <c r="K33" s="298"/>
      <c r="L33" s="298"/>
      <c r="M33" s="298"/>
      <c r="N33" s="298"/>
      <c r="O33" s="298"/>
      <c r="P33" s="298"/>
      <c r="Q33" s="298"/>
      <c r="R33" s="298"/>
      <c r="S33" s="298"/>
      <c r="T33" s="383">
        <f>SUM(T23+T25+T28+T31)</f>
        <v>0</v>
      </c>
      <c r="U33" s="384"/>
      <c r="V33" s="384"/>
      <c r="W33" s="385"/>
    </row>
    <row r="34" spans="2:23" s="266" customFormat="1" ht="24" customHeight="1" x14ac:dyDescent="0.2">
      <c r="B34" s="379" t="s">
        <v>468</v>
      </c>
      <c r="C34" s="379"/>
      <c r="D34" s="379"/>
      <c r="E34" s="379"/>
      <c r="F34" s="379"/>
      <c r="G34" s="379"/>
      <c r="H34" s="379"/>
      <c r="I34" s="379"/>
      <c r="J34" s="379"/>
      <c r="K34" s="379"/>
      <c r="L34" s="379"/>
      <c r="M34" s="379"/>
      <c r="N34" s="379"/>
      <c r="O34" s="379"/>
      <c r="P34" s="379"/>
      <c r="Q34" s="379"/>
      <c r="R34" s="379"/>
      <c r="S34" s="379"/>
      <c r="T34" s="379"/>
      <c r="U34" s="379"/>
      <c r="V34" s="379"/>
      <c r="W34" s="379"/>
    </row>
    <row r="35" spans="2:23" s="266" customFormat="1" ht="15" customHeight="1" x14ac:dyDescent="0.2">
      <c r="J35" s="299"/>
      <c r="K35" s="300"/>
      <c r="L35" s="300"/>
      <c r="M35" s="300"/>
      <c r="N35" s="300"/>
      <c r="O35" s="301"/>
      <c r="P35" s="301"/>
      <c r="Q35" s="301"/>
      <c r="R35" s="301"/>
      <c r="S35" s="301"/>
      <c r="T35" s="301"/>
      <c r="V35" s="302"/>
    </row>
    <row r="36" spans="2:23" s="303" customFormat="1" ht="12" x14ac:dyDescent="0.2">
      <c r="J36" s="304"/>
      <c r="K36" s="305"/>
      <c r="L36" s="305"/>
      <c r="M36" s="305"/>
      <c r="N36" s="305"/>
      <c r="O36" s="306"/>
      <c r="P36" s="306"/>
      <c r="Q36" s="306"/>
      <c r="R36" s="306"/>
      <c r="S36" s="306"/>
      <c r="T36" s="306"/>
      <c r="V36" s="307"/>
    </row>
    <row r="37" spans="2:23" s="303" customFormat="1" ht="12" x14ac:dyDescent="0.2">
      <c r="J37" s="304"/>
      <c r="K37" s="305"/>
      <c r="L37" s="305"/>
      <c r="M37" s="305"/>
      <c r="N37" s="305"/>
      <c r="O37" s="306"/>
      <c r="P37" s="306"/>
      <c r="Q37" s="306"/>
      <c r="R37" s="306"/>
      <c r="S37" s="306"/>
      <c r="T37" s="306"/>
      <c r="V37" s="307"/>
    </row>
    <row r="38" spans="2:23" s="303" customFormat="1" ht="12" x14ac:dyDescent="0.2">
      <c r="J38" s="304"/>
      <c r="K38" s="305"/>
      <c r="L38" s="305"/>
      <c r="M38" s="305"/>
      <c r="N38" s="305"/>
      <c r="O38" s="306"/>
      <c r="P38" s="306"/>
      <c r="Q38" s="306"/>
      <c r="R38" s="306"/>
      <c r="S38" s="306"/>
      <c r="T38" s="306"/>
      <c r="V38" s="307"/>
    </row>
    <row r="39" spans="2:23" s="303" customFormat="1" ht="12" x14ac:dyDescent="0.2">
      <c r="B39" s="322"/>
      <c r="J39" s="304"/>
      <c r="K39" s="305"/>
      <c r="L39" s="305"/>
      <c r="M39" s="305"/>
      <c r="N39" s="305"/>
      <c r="O39" s="306"/>
      <c r="P39" s="306"/>
      <c r="Q39" s="306"/>
      <c r="R39" s="306"/>
      <c r="S39" s="306"/>
      <c r="T39" s="306"/>
      <c r="V39" s="307"/>
    </row>
    <row r="40" spans="2:23" s="303" customFormat="1" ht="12" x14ac:dyDescent="0.2">
      <c r="J40" s="304"/>
      <c r="K40" s="305"/>
      <c r="L40" s="305"/>
      <c r="M40" s="305"/>
      <c r="N40" s="305"/>
      <c r="O40" s="306"/>
      <c r="P40" s="306"/>
      <c r="Q40" s="306"/>
      <c r="R40" s="306"/>
      <c r="S40" s="306"/>
      <c r="T40" s="306"/>
      <c r="V40" s="307"/>
    </row>
    <row r="41" spans="2:23" s="303" customFormat="1" ht="12" x14ac:dyDescent="0.2">
      <c r="J41" s="304"/>
      <c r="K41" s="305"/>
      <c r="L41" s="305"/>
      <c r="M41" s="305"/>
      <c r="N41" s="305"/>
      <c r="O41" s="306"/>
      <c r="P41" s="306"/>
      <c r="Q41" s="306"/>
      <c r="R41" s="306"/>
      <c r="S41" s="306"/>
      <c r="T41" s="306"/>
      <c r="V41" s="307"/>
    </row>
    <row r="42" spans="2:23" s="303" customFormat="1" ht="12" x14ac:dyDescent="0.2">
      <c r="J42" s="304"/>
      <c r="K42" s="305"/>
      <c r="L42" s="305"/>
      <c r="M42" s="305"/>
      <c r="N42" s="305"/>
      <c r="O42" s="306"/>
      <c r="P42" s="306"/>
      <c r="Q42" s="306"/>
      <c r="R42" s="306"/>
      <c r="S42" s="306"/>
      <c r="T42" s="306"/>
      <c r="V42" s="307"/>
    </row>
    <row r="43" spans="2:23" s="303" customFormat="1" ht="12" x14ac:dyDescent="0.2">
      <c r="J43" s="304"/>
      <c r="K43" s="305"/>
      <c r="L43" s="305"/>
      <c r="M43" s="305"/>
      <c r="N43" s="305"/>
      <c r="O43" s="306"/>
      <c r="P43" s="306"/>
      <c r="Q43" s="306"/>
      <c r="R43" s="306"/>
      <c r="S43" s="306"/>
      <c r="T43" s="306"/>
      <c r="V43" s="307"/>
    </row>
    <row r="44" spans="2:23" s="303" customFormat="1" ht="12" x14ac:dyDescent="0.2">
      <c r="J44" s="304"/>
      <c r="K44" s="305"/>
      <c r="L44" s="305"/>
      <c r="M44" s="305"/>
      <c r="N44" s="305"/>
      <c r="O44" s="306"/>
      <c r="P44" s="306"/>
      <c r="Q44" s="306"/>
      <c r="R44" s="306"/>
      <c r="S44" s="306"/>
      <c r="T44" s="306"/>
      <c r="V44" s="307"/>
    </row>
    <row r="45" spans="2:23" s="303" customFormat="1" ht="12" x14ac:dyDescent="0.2">
      <c r="J45" s="304"/>
      <c r="K45" s="305"/>
      <c r="L45" s="305"/>
      <c r="M45" s="305"/>
      <c r="N45" s="305"/>
      <c r="O45" s="306"/>
      <c r="P45" s="306"/>
      <c r="Q45" s="306"/>
      <c r="R45" s="306"/>
      <c r="S45" s="306"/>
      <c r="T45" s="306"/>
      <c r="V45" s="307"/>
    </row>
    <row r="46" spans="2:23" s="303" customFormat="1" ht="12" x14ac:dyDescent="0.2">
      <c r="J46" s="304"/>
      <c r="K46" s="305"/>
      <c r="L46" s="305"/>
      <c r="M46" s="305"/>
      <c r="N46" s="305"/>
      <c r="O46" s="306"/>
      <c r="P46" s="306"/>
      <c r="Q46" s="306"/>
      <c r="R46" s="306"/>
      <c r="S46" s="306"/>
      <c r="T46" s="306"/>
      <c r="V46" s="307"/>
    </row>
    <row r="47" spans="2:23" s="303" customFormat="1" ht="12" x14ac:dyDescent="0.2">
      <c r="J47" s="304"/>
      <c r="K47" s="305"/>
      <c r="L47" s="305"/>
      <c r="M47" s="305"/>
      <c r="N47" s="305"/>
      <c r="O47" s="306"/>
      <c r="P47" s="306"/>
      <c r="Q47" s="306"/>
      <c r="R47" s="306"/>
      <c r="S47" s="306"/>
      <c r="T47" s="306"/>
      <c r="V47" s="307"/>
    </row>
    <row r="48" spans="2:23" s="303" customFormat="1" ht="12" x14ac:dyDescent="0.2">
      <c r="J48" s="304"/>
      <c r="K48" s="305"/>
      <c r="L48" s="305"/>
      <c r="M48" s="305"/>
      <c r="N48" s="305"/>
      <c r="O48" s="306"/>
      <c r="P48" s="306"/>
      <c r="Q48" s="306"/>
      <c r="R48" s="306"/>
      <c r="S48" s="306"/>
      <c r="T48" s="306"/>
      <c r="V48" s="307"/>
    </row>
    <row r="49" spans="10:22" s="303" customFormat="1" ht="12" x14ac:dyDescent="0.2">
      <c r="J49" s="304"/>
      <c r="K49" s="305"/>
      <c r="L49" s="305"/>
      <c r="M49" s="305"/>
      <c r="N49" s="305"/>
      <c r="O49" s="306"/>
      <c r="P49" s="306"/>
      <c r="Q49" s="306"/>
      <c r="R49" s="306"/>
      <c r="S49" s="306"/>
      <c r="T49" s="306"/>
      <c r="V49" s="307"/>
    </row>
    <row r="50" spans="10:22" s="303" customFormat="1" ht="12" x14ac:dyDescent="0.2">
      <c r="J50" s="304"/>
      <c r="K50" s="305"/>
      <c r="L50" s="305"/>
      <c r="M50" s="305"/>
      <c r="N50" s="305"/>
      <c r="O50" s="306"/>
      <c r="P50" s="306"/>
      <c r="Q50" s="306"/>
      <c r="R50" s="306"/>
      <c r="S50" s="306"/>
      <c r="T50" s="306"/>
      <c r="V50" s="307"/>
    </row>
    <row r="51" spans="10:22" s="303" customFormat="1" ht="12" x14ac:dyDescent="0.2">
      <c r="J51" s="304"/>
      <c r="K51" s="305"/>
      <c r="L51" s="305"/>
      <c r="M51" s="305"/>
      <c r="N51" s="305"/>
      <c r="O51" s="306"/>
      <c r="P51" s="306"/>
      <c r="Q51" s="306"/>
      <c r="R51" s="306"/>
      <c r="S51" s="306"/>
      <c r="T51" s="306"/>
      <c r="V51" s="307"/>
    </row>
    <row r="52" spans="10:22" s="303" customFormat="1" ht="12" x14ac:dyDescent="0.2">
      <c r="J52" s="304"/>
      <c r="K52" s="305"/>
      <c r="L52" s="305"/>
      <c r="M52" s="305"/>
      <c r="N52" s="305"/>
      <c r="O52" s="306"/>
      <c r="P52" s="306"/>
      <c r="Q52" s="306"/>
      <c r="R52" s="306"/>
      <c r="S52" s="306"/>
      <c r="T52" s="306"/>
      <c r="V52" s="307"/>
    </row>
    <row r="53" spans="10:22" s="303" customFormat="1" ht="12" x14ac:dyDescent="0.2">
      <c r="J53" s="304"/>
      <c r="K53" s="305"/>
      <c r="L53" s="305"/>
      <c r="M53" s="305"/>
      <c r="N53" s="305"/>
      <c r="O53" s="306"/>
      <c r="P53" s="306"/>
      <c r="Q53" s="306"/>
      <c r="R53" s="306"/>
      <c r="S53" s="306"/>
      <c r="T53" s="306"/>
      <c r="V53" s="307"/>
    </row>
    <row r="54" spans="10:22" s="303" customFormat="1" ht="12" x14ac:dyDescent="0.2">
      <c r="J54" s="304"/>
      <c r="K54" s="305"/>
      <c r="L54" s="305"/>
      <c r="M54" s="305"/>
      <c r="N54" s="305"/>
      <c r="O54" s="306"/>
      <c r="P54" s="306"/>
      <c r="Q54" s="306"/>
      <c r="R54" s="306"/>
      <c r="S54" s="306"/>
      <c r="T54" s="306"/>
      <c r="V54" s="307"/>
    </row>
    <row r="55" spans="10:22" s="303" customFormat="1" ht="12" x14ac:dyDescent="0.2">
      <c r="J55" s="304"/>
      <c r="K55" s="305"/>
      <c r="L55" s="305"/>
      <c r="M55" s="305"/>
      <c r="N55" s="305"/>
      <c r="O55" s="306"/>
      <c r="P55" s="306"/>
      <c r="Q55" s="306"/>
      <c r="R55" s="306"/>
      <c r="S55" s="306"/>
      <c r="T55" s="306"/>
      <c r="V55" s="307"/>
    </row>
    <row r="56" spans="10:22" s="303" customFormat="1" ht="12" x14ac:dyDescent="0.2">
      <c r="J56" s="304"/>
      <c r="K56" s="305"/>
      <c r="L56" s="305"/>
      <c r="M56" s="305"/>
      <c r="N56" s="305"/>
      <c r="O56" s="306"/>
      <c r="P56" s="306"/>
      <c r="Q56" s="306"/>
      <c r="R56" s="306"/>
      <c r="S56" s="306"/>
      <c r="T56" s="306"/>
      <c r="V56" s="307"/>
    </row>
    <row r="57" spans="10:22" s="303" customFormat="1" ht="12" x14ac:dyDescent="0.2">
      <c r="J57" s="304"/>
      <c r="K57" s="305"/>
      <c r="L57" s="305"/>
      <c r="M57" s="305"/>
      <c r="N57" s="305"/>
      <c r="O57" s="306"/>
      <c r="P57" s="306"/>
      <c r="Q57" s="306"/>
      <c r="R57" s="306"/>
      <c r="S57" s="306"/>
      <c r="T57" s="306"/>
      <c r="V57" s="307"/>
    </row>
    <row r="58" spans="10:22" s="303" customFormat="1" ht="12" x14ac:dyDescent="0.2">
      <c r="J58" s="304"/>
      <c r="K58" s="305"/>
      <c r="L58" s="305"/>
      <c r="M58" s="305"/>
      <c r="N58" s="305"/>
      <c r="O58" s="306"/>
      <c r="P58" s="306"/>
      <c r="Q58" s="306"/>
      <c r="R58" s="306"/>
      <c r="S58" s="306"/>
      <c r="T58" s="306"/>
      <c r="V58" s="307"/>
    </row>
    <row r="59" spans="10:22" s="303" customFormat="1" ht="12" x14ac:dyDescent="0.2">
      <c r="J59" s="304"/>
      <c r="K59" s="305"/>
      <c r="L59" s="305"/>
      <c r="M59" s="305"/>
      <c r="N59" s="305"/>
      <c r="O59" s="306"/>
      <c r="P59" s="306"/>
      <c r="Q59" s="306"/>
      <c r="R59" s="306"/>
      <c r="S59" s="306"/>
      <c r="T59" s="306"/>
      <c r="V59" s="307"/>
    </row>
    <row r="60" spans="10:22" s="303" customFormat="1" ht="12" x14ac:dyDescent="0.2">
      <c r="J60" s="304"/>
      <c r="K60" s="305"/>
      <c r="L60" s="305"/>
      <c r="M60" s="305"/>
      <c r="N60" s="305"/>
      <c r="O60" s="306"/>
      <c r="P60" s="306"/>
      <c r="Q60" s="306"/>
      <c r="R60" s="306"/>
      <c r="S60" s="306"/>
      <c r="T60" s="306"/>
      <c r="V60" s="307"/>
    </row>
    <row r="61" spans="10:22" s="303" customFormat="1" ht="12" x14ac:dyDescent="0.2">
      <c r="J61" s="304"/>
      <c r="K61" s="305"/>
      <c r="L61" s="305"/>
      <c r="M61" s="305"/>
      <c r="N61" s="305"/>
      <c r="O61" s="306"/>
      <c r="P61" s="306"/>
      <c r="Q61" s="306"/>
      <c r="R61" s="306"/>
      <c r="S61" s="306"/>
      <c r="T61" s="306"/>
      <c r="V61" s="307"/>
    </row>
    <row r="62" spans="10:22" s="303" customFormat="1" ht="12" x14ac:dyDescent="0.2">
      <c r="J62" s="304"/>
      <c r="K62" s="305"/>
      <c r="L62" s="305"/>
      <c r="M62" s="305"/>
      <c r="N62" s="305"/>
      <c r="O62" s="306"/>
      <c r="P62" s="306"/>
      <c r="Q62" s="306"/>
      <c r="R62" s="306"/>
      <c r="S62" s="306"/>
      <c r="T62" s="306"/>
      <c r="V62" s="307"/>
    </row>
    <row r="63" spans="10:22" s="303" customFormat="1" ht="12" x14ac:dyDescent="0.2">
      <c r="J63" s="304"/>
      <c r="K63" s="305"/>
      <c r="L63" s="305"/>
      <c r="M63" s="305"/>
      <c r="N63" s="305"/>
      <c r="O63" s="306"/>
      <c r="P63" s="306"/>
      <c r="Q63" s="306"/>
      <c r="R63" s="306"/>
      <c r="S63" s="306"/>
      <c r="T63" s="306"/>
      <c r="V63" s="307"/>
    </row>
    <row r="64" spans="10:22" s="303" customFormat="1" ht="12" x14ac:dyDescent="0.2">
      <c r="J64" s="304"/>
      <c r="K64" s="305"/>
      <c r="L64" s="305"/>
      <c r="M64" s="305"/>
      <c r="N64" s="305"/>
      <c r="O64" s="306"/>
      <c r="P64" s="306"/>
      <c r="Q64" s="306"/>
      <c r="R64" s="306"/>
      <c r="S64" s="306"/>
      <c r="T64" s="306"/>
      <c r="V64" s="307"/>
    </row>
    <row r="65" spans="10:22" s="303" customFormat="1" ht="12" x14ac:dyDescent="0.2">
      <c r="J65" s="304"/>
      <c r="K65" s="305"/>
      <c r="L65" s="305"/>
      <c r="M65" s="305"/>
      <c r="N65" s="305"/>
      <c r="O65" s="306"/>
      <c r="P65" s="306"/>
      <c r="Q65" s="306"/>
      <c r="R65" s="306"/>
      <c r="S65" s="306"/>
      <c r="T65" s="306"/>
      <c r="V65" s="307"/>
    </row>
    <row r="66" spans="10:22" s="303" customFormat="1" ht="12" x14ac:dyDescent="0.2">
      <c r="J66" s="304"/>
      <c r="K66" s="305"/>
      <c r="L66" s="305"/>
      <c r="M66" s="305"/>
      <c r="N66" s="305"/>
      <c r="O66" s="306"/>
      <c r="P66" s="306"/>
      <c r="Q66" s="306"/>
      <c r="R66" s="306"/>
      <c r="S66" s="306"/>
      <c r="T66" s="306"/>
      <c r="V66" s="307"/>
    </row>
    <row r="67" spans="10:22" s="303" customFormat="1" ht="12" x14ac:dyDescent="0.2">
      <c r="J67" s="304"/>
      <c r="K67" s="305"/>
      <c r="L67" s="305"/>
      <c r="M67" s="305"/>
      <c r="N67" s="305"/>
      <c r="O67" s="306"/>
      <c r="P67" s="306"/>
      <c r="Q67" s="306"/>
      <c r="R67" s="306"/>
      <c r="S67" s="306"/>
      <c r="T67" s="306"/>
      <c r="V67" s="307"/>
    </row>
    <row r="68" spans="10:22" s="303" customFormat="1" ht="12" x14ac:dyDescent="0.2">
      <c r="J68" s="304"/>
      <c r="K68" s="305"/>
      <c r="L68" s="305"/>
      <c r="M68" s="305"/>
      <c r="N68" s="305"/>
      <c r="O68" s="306"/>
      <c r="P68" s="306"/>
      <c r="Q68" s="306"/>
      <c r="R68" s="306"/>
      <c r="S68" s="306"/>
      <c r="T68" s="306"/>
      <c r="V68" s="307"/>
    </row>
    <row r="69" spans="10:22" s="303" customFormat="1" ht="12" x14ac:dyDescent="0.2">
      <c r="J69" s="304"/>
      <c r="K69" s="305"/>
      <c r="L69" s="305"/>
      <c r="M69" s="305"/>
      <c r="N69" s="305"/>
      <c r="O69" s="306"/>
      <c r="P69" s="306"/>
      <c r="Q69" s="306"/>
      <c r="R69" s="306"/>
      <c r="S69" s="306"/>
      <c r="T69" s="306"/>
      <c r="V69" s="307"/>
    </row>
    <row r="70" spans="10:22" s="303" customFormat="1" ht="12" x14ac:dyDescent="0.2">
      <c r="J70" s="304"/>
      <c r="K70" s="305"/>
      <c r="L70" s="305"/>
      <c r="M70" s="305"/>
      <c r="N70" s="305"/>
      <c r="O70" s="306"/>
      <c r="P70" s="306"/>
      <c r="Q70" s="306"/>
      <c r="R70" s="306"/>
      <c r="S70" s="306"/>
      <c r="T70" s="306"/>
      <c r="V70" s="307"/>
    </row>
    <row r="71" spans="10:22" s="303" customFormat="1" ht="12" x14ac:dyDescent="0.2">
      <c r="J71" s="304"/>
      <c r="K71" s="305"/>
      <c r="L71" s="305"/>
      <c r="M71" s="305"/>
      <c r="N71" s="305"/>
      <c r="O71" s="306"/>
      <c r="P71" s="306"/>
      <c r="Q71" s="306"/>
      <c r="R71" s="306"/>
      <c r="S71" s="306"/>
      <c r="T71" s="306"/>
      <c r="V71" s="307"/>
    </row>
    <row r="72" spans="10:22" s="303" customFormat="1" ht="12" x14ac:dyDescent="0.2">
      <c r="J72" s="304"/>
      <c r="K72" s="305"/>
      <c r="L72" s="305"/>
      <c r="M72" s="305"/>
      <c r="N72" s="305"/>
      <c r="O72" s="306"/>
      <c r="P72" s="306"/>
      <c r="Q72" s="306"/>
      <c r="R72" s="306"/>
      <c r="S72" s="306"/>
      <c r="T72" s="306"/>
      <c r="V72" s="307"/>
    </row>
    <row r="73" spans="10:22" s="303" customFormat="1" ht="12" x14ac:dyDescent="0.2">
      <c r="J73" s="304"/>
      <c r="K73" s="305"/>
      <c r="L73" s="305"/>
      <c r="M73" s="305"/>
      <c r="N73" s="305"/>
      <c r="O73" s="306"/>
      <c r="P73" s="306"/>
      <c r="Q73" s="306"/>
      <c r="R73" s="306"/>
      <c r="S73" s="306"/>
      <c r="T73" s="306"/>
      <c r="V73" s="307"/>
    </row>
    <row r="74" spans="10:22" s="303" customFormat="1" ht="12" x14ac:dyDescent="0.2">
      <c r="J74" s="304"/>
      <c r="K74" s="305"/>
      <c r="L74" s="305"/>
      <c r="M74" s="305"/>
      <c r="N74" s="305"/>
      <c r="O74" s="306"/>
      <c r="P74" s="306"/>
      <c r="Q74" s="306"/>
      <c r="R74" s="306"/>
      <c r="S74" s="306"/>
      <c r="T74" s="306"/>
      <c r="V74" s="307"/>
    </row>
    <row r="75" spans="10:22" s="303" customFormat="1" ht="12" x14ac:dyDescent="0.2">
      <c r="J75" s="304"/>
      <c r="K75" s="305"/>
      <c r="L75" s="305"/>
      <c r="M75" s="305"/>
      <c r="N75" s="305"/>
      <c r="O75" s="306"/>
      <c r="P75" s="306"/>
      <c r="Q75" s="306"/>
      <c r="R75" s="306"/>
      <c r="S75" s="306"/>
      <c r="T75" s="306"/>
      <c r="V75" s="307"/>
    </row>
    <row r="76" spans="10:22" s="303" customFormat="1" ht="12" x14ac:dyDescent="0.2">
      <c r="J76" s="304"/>
      <c r="K76" s="305"/>
      <c r="L76" s="305"/>
      <c r="M76" s="305"/>
      <c r="N76" s="305"/>
      <c r="O76" s="306"/>
      <c r="P76" s="306"/>
      <c r="Q76" s="306"/>
      <c r="R76" s="306"/>
      <c r="S76" s="306"/>
      <c r="T76" s="306"/>
      <c r="V76" s="307"/>
    </row>
    <row r="77" spans="10:22" s="303" customFormat="1" ht="12" x14ac:dyDescent="0.2">
      <c r="J77" s="304"/>
      <c r="K77" s="305"/>
      <c r="L77" s="305"/>
      <c r="M77" s="305"/>
      <c r="N77" s="305"/>
      <c r="O77" s="306"/>
      <c r="P77" s="306"/>
      <c r="Q77" s="306"/>
      <c r="R77" s="306"/>
      <c r="S77" s="306"/>
      <c r="T77" s="306"/>
      <c r="V77" s="307"/>
    </row>
    <row r="78" spans="10:22" s="303" customFormat="1" ht="12" x14ac:dyDescent="0.2">
      <c r="J78" s="304"/>
      <c r="K78" s="305"/>
      <c r="L78" s="305"/>
      <c r="M78" s="305"/>
      <c r="N78" s="305"/>
      <c r="O78" s="306"/>
      <c r="P78" s="306"/>
      <c r="Q78" s="306"/>
      <c r="R78" s="306"/>
      <c r="S78" s="306"/>
      <c r="T78" s="306"/>
      <c r="V78" s="307"/>
    </row>
    <row r="79" spans="10:22" s="303" customFormat="1" ht="12" x14ac:dyDescent="0.2">
      <c r="J79" s="304"/>
      <c r="K79" s="305"/>
      <c r="L79" s="305"/>
      <c r="M79" s="305"/>
      <c r="N79" s="305"/>
      <c r="O79" s="306"/>
      <c r="P79" s="306"/>
      <c r="Q79" s="306"/>
      <c r="R79" s="306"/>
      <c r="S79" s="306"/>
      <c r="T79" s="306"/>
      <c r="V79" s="307"/>
    </row>
    <row r="80" spans="10:22" s="303" customFormat="1" ht="12" x14ac:dyDescent="0.2">
      <c r="J80" s="304"/>
      <c r="K80" s="305"/>
      <c r="L80" s="305"/>
      <c r="M80" s="305"/>
      <c r="N80" s="305"/>
      <c r="O80" s="306"/>
      <c r="P80" s="306"/>
      <c r="Q80" s="306"/>
      <c r="R80" s="306"/>
      <c r="S80" s="306"/>
      <c r="T80" s="306"/>
      <c r="V80" s="307"/>
    </row>
    <row r="81" spans="10:22" s="303" customFormat="1" ht="12" x14ac:dyDescent="0.2">
      <c r="J81" s="304"/>
      <c r="K81" s="305"/>
      <c r="L81" s="305"/>
      <c r="M81" s="305"/>
      <c r="N81" s="305"/>
      <c r="O81" s="306"/>
      <c r="P81" s="306"/>
      <c r="Q81" s="306"/>
      <c r="R81" s="306"/>
      <c r="S81" s="306"/>
      <c r="T81" s="306"/>
      <c r="V81" s="307"/>
    </row>
    <row r="82" spans="10:22" s="303" customFormat="1" ht="12" x14ac:dyDescent="0.2">
      <c r="J82" s="304"/>
      <c r="K82" s="305"/>
      <c r="L82" s="305"/>
      <c r="M82" s="305"/>
      <c r="N82" s="305"/>
      <c r="O82" s="306"/>
      <c r="P82" s="306"/>
      <c r="Q82" s="306"/>
      <c r="R82" s="306"/>
      <c r="S82" s="306"/>
      <c r="T82" s="306"/>
      <c r="V82" s="307"/>
    </row>
    <row r="83" spans="10:22" s="303" customFormat="1" ht="12" x14ac:dyDescent="0.2">
      <c r="J83" s="304"/>
      <c r="K83" s="305"/>
      <c r="L83" s="305"/>
      <c r="M83" s="305"/>
      <c r="N83" s="305"/>
      <c r="O83" s="306"/>
      <c r="P83" s="306"/>
      <c r="Q83" s="306"/>
      <c r="R83" s="306"/>
      <c r="S83" s="306"/>
      <c r="T83" s="306"/>
      <c r="V83" s="307"/>
    </row>
    <row r="84" spans="10:22" s="303" customFormat="1" ht="12" x14ac:dyDescent="0.2">
      <c r="J84" s="304"/>
      <c r="K84" s="305"/>
      <c r="L84" s="305"/>
      <c r="M84" s="305"/>
      <c r="N84" s="305"/>
      <c r="O84" s="306"/>
      <c r="P84" s="306"/>
      <c r="Q84" s="306"/>
      <c r="R84" s="306"/>
      <c r="S84" s="306"/>
      <c r="T84" s="306"/>
      <c r="V84" s="307"/>
    </row>
    <row r="85" spans="10:22" s="303" customFormat="1" ht="12" x14ac:dyDescent="0.2">
      <c r="J85" s="304"/>
      <c r="K85" s="305"/>
      <c r="L85" s="305"/>
      <c r="M85" s="305"/>
      <c r="N85" s="305"/>
      <c r="O85" s="306"/>
      <c r="P85" s="306"/>
      <c r="Q85" s="306"/>
      <c r="R85" s="306"/>
      <c r="S85" s="306"/>
      <c r="T85" s="306"/>
      <c r="V85" s="307"/>
    </row>
    <row r="86" spans="10:22" s="303" customFormat="1" ht="12" x14ac:dyDescent="0.2">
      <c r="J86" s="304"/>
      <c r="K86" s="305"/>
      <c r="L86" s="305"/>
      <c r="M86" s="305"/>
      <c r="N86" s="305"/>
      <c r="O86" s="306"/>
      <c r="P86" s="306"/>
      <c r="Q86" s="306"/>
      <c r="R86" s="306"/>
      <c r="S86" s="306"/>
      <c r="T86" s="306"/>
      <c r="V86" s="307"/>
    </row>
    <row r="87" spans="10:22" s="303" customFormat="1" ht="12" x14ac:dyDescent="0.2">
      <c r="J87" s="304"/>
      <c r="K87" s="305"/>
      <c r="L87" s="305"/>
      <c r="M87" s="305"/>
      <c r="N87" s="305"/>
      <c r="O87" s="306"/>
      <c r="P87" s="306"/>
      <c r="Q87" s="306"/>
      <c r="R87" s="306"/>
      <c r="S87" s="306"/>
      <c r="T87" s="306"/>
      <c r="V87" s="307"/>
    </row>
    <row r="88" spans="10:22" s="303" customFormat="1" ht="12" x14ac:dyDescent="0.2">
      <c r="J88" s="304"/>
      <c r="K88" s="305"/>
      <c r="L88" s="305"/>
      <c r="M88" s="305"/>
      <c r="N88" s="305"/>
      <c r="O88" s="306"/>
      <c r="P88" s="306"/>
      <c r="Q88" s="306"/>
      <c r="R88" s="306"/>
      <c r="S88" s="306"/>
      <c r="T88" s="306"/>
      <c r="V88" s="307"/>
    </row>
    <row r="89" spans="10:22" s="303" customFormat="1" ht="12" x14ac:dyDescent="0.2">
      <c r="J89" s="304"/>
      <c r="K89" s="305"/>
      <c r="L89" s="305"/>
      <c r="M89" s="305"/>
      <c r="N89" s="305"/>
      <c r="O89" s="306"/>
      <c r="P89" s="306"/>
      <c r="Q89" s="306"/>
      <c r="R89" s="306"/>
      <c r="S89" s="306"/>
      <c r="T89" s="306"/>
      <c r="V89" s="307"/>
    </row>
    <row r="90" spans="10:22" s="303" customFormat="1" ht="12" x14ac:dyDescent="0.2">
      <c r="J90" s="304"/>
      <c r="K90" s="305"/>
      <c r="L90" s="305"/>
      <c r="M90" s="305"/>
      <c r="N90" s="305"/>
      <c r="O90" s="306"/>
      <c r="P90" s="306"/>
      <c r="Q90" s="306"/>
      <c r="R90" s="306"/>
      <c r="S90" s="306"/>
      <c r="T90" s="306"/>
      <c r="V90" s="307"/>
    </row>
    <row r="91" spans="10:22" s="303" customFormat="1" ht="12" x14ac:dyDescent="0.2">
      <c r="J91" s="304"/>
      <c r="K91" s="305"/>
      <c r="L91" s="305"/>
      <c r="M91" s="305"/>
      <c r="N91" s="305"/>
      <c r="O91" s="306"/>
      <c r="P91" s="306"/>
      <c r="Q91" s="306"/>
      <c r="R91" s="306"/>
      <c r="S91" s="306"/>
      <c r="T91" s="306"/>
      <c r="V91" s="307"/>
    </row>
    <row r="92" spans="10:22" s="303" customFormat="1" ht="12" x14ac:dyDescent="0.2">
      <c r="J92" s="304"/>
      <c r="K92" s="305"/>
      <c r="L92" s="305"/>
      <c r="M92" s="305"/>
      <c r="N92" s="305"/>
      <c r="O92" s="306"/>
      <c r="P92" s="306"/>
      <c r="Q92" s="306"/>
      <c r="R92" s="306"/>
      <c r="S92" s="306"/>
      <c r="T92" s="306"/>
      <c r="V92" s="307"/>
    </row>
    <row r="93" spans="10:22" s="303" customFormat="1" ht="12" x14ac:dyDescent="0.2">
      <c r="J93" s="304"/>
      <c r="K93" s="305"/>
      <c r="L93" s="305"/>
      <c r="M93" s="305"/>
      <c r="N93" s="305"/>
      <c r="O93" s="306"/>
      <c r="P93" s="306"/>
      <c r="Q93" s="306"/>
      <c r="R93" s="306"/>
      <c r="S93" s="306"/>
      <c r="T93" s="306"/>
      <c r="V93" s="307"/>
    </row>
    <row r="94" spans="10:22" s="303" customFormat="1" ht="12" x14ac:dyDescent="0.2">
      <c r="J94" s="304"/>
      <c r="K94" s="305"/>
      <c r="L94" s="305"/>
      <c r="M94" s="305"/>
      <c r="N94" s="305"/>
      <c r="O94" s="306"/>
      <c r="P94" s="306"/>
      <c r="Q94" s="306"/>
      <c r="R94" s="306"/>
      <c r="S94" s="306"/>
      <c r="T94" s="306"/>
      <c r="V94" s="307"/>
    </row>
    <row r="95" spans="10:22" s="303" customFormat="1" ht="12" x14ac:dyDescent="0.2">
      <c r="J95" s="304"/>
      <c r="K95" s="305"/>
      <c r="L95" s="305"/>
      <c r="M95" s="305"/>
      <c r="N95" s="305"/>
      <c r="O95" s="306"/>
      <c r="P95" s="306"/>
      <c r="Q95" s="306"/>
      <c r="R95" s="306"/>
      <c r="S95" s="306"/>
      <c r="T95" s="306"/>
      <c r="V95" s="307"/>
    </row>
    <row r="96" spans="10:22" s="303" customFormat="1" ht="12" x14ac:dyDescent="0.2">
      <c r="J96" s="304"/>
      <c r="K96" s="305"/>
      <c r="L96" s="305"/>
      <c r="M96" s="305"/>
      <c r="N96" s="305"/>
      <c r="O96" s="306"/>
      <c r="P96" s="306"/>
      <c r="Q96" s="306"/>
      <c r="R96" s="306"/>
      <c r="S96" s="306"/>
      <c r="T96" s="306"/>
      <c r="V96" s="307"/>
    </row>
    <row r="97" spans="10:22" s="303" customFormat="1" ht="12" x14ac:dyDescent="0.2">
      <c r="J97" s="304"/>
      <c r="K97" s="305"/>
      <c r="L97" s="305"/>
      <c r="M97" s="305"/>
      <c r="N97" s="305"/>
      <c r="O97" s="306"/>
      <c r="P97" s="306"/>
      <c r="Q97" s="306"/>
      <c r="R97" s="306"/>
      <c r="S97" s="306"/>
      <c r="T97" s="306"/>
      <c r="V97" s="307"/>
    </row>
    <row r="98" spans="10:22" s="303" customFormat="1" ht="12" x14ac:dyDescent="0.2">
      <c r="J98" s="304"/>
      <c r="K98" s="305"/>
      <c r="L98" s="305"/>
      <c r="M98" s="305"/>
      <c r="N98" s="305"/>
      <c r="O98" s="306"/>
      <c r="P98" s="306"/>
      <c r="Q98" s="306"/>
      <c r="R98" s="306"/>
      <c r="S98" s="306"/>
      <c r="T98" s="306"/>
      <c r="V98" s="307"/>
    </row>
    <row r="99" spans="10:22" s="303" customFormat="1" ht="12" x14ac:dyDescent="0.2">
      <c r="J99" s="304"/>
      <c r="K99" s="305"/>
      <c r="L99" s="305"/>
      <c r="M99" s="305"/>
      <c r="N99" s="305"/>
      <c r="O99" s="306"/>
      <c r="P99" s="306"/>
      <c r="Q99" s="306"/>
      <c r="R99" s="306"/>
      <c r="S99" s="306"/>
      <c r="T99" s="306"/>
      <c r="V99" s="307"/>
    </row>
    <row r="100" spans="10:22" s="303" customFormat="1" ht="12" x14ac:dyDescent="0.2">
      <c r="J100" s="304"/>
      <c r="K100" s="305"/>
      <c r="L100" s="305"/>
      <c r="M100" s="305"/>
      <c r="N100" s="305"/>
      <c r="O100" s="306"/>
      <c r="P100" s="306"/>
      <c r="Q100" s="306"/>
      <c r="R100" s="306"/>
      <c r="S100" s="306"/>
      <c r="T100" s="306"/>
      <c r="V100" s="307"/>
    </row>
    <row r="101" spans="10:22" s="303" customFormat="1" ht="12" x14ac:dyDescent="0.2">
      <c r="J101" s="304"/>
      <c r="K101" s="305"/>
      <c r="L101" s="305"/>
      <c r="M101" s="305"/>
      <c r="N101" s="305"/>
      <c r="O101" s="306"/>
      <c r="P101" s="306"/>
      <c r="Q101" s="306"/>
      <c r="R101" s="306"/>
      <c r="S101" s="306"/>
      <c r="T101" s="306"/>
      <c r="V101" s="307"/>
    </row>
    <row r="102" spans="10:22" s="303" customFormat="1" ht="12" x14ac:dyDescent="0.2">
      <c r="J102" s="304"/>
      <c r="K102" s="305"/>
      <c r="L102" s="305"/>
      <c r="M102" s="305"/>
      <c r="N102" s="305"/>
      <c r="O102" s="306"/>
      <c r="P102" s="306"/>
      <c r="Q102" s="306"/>
      <c r="R102" s="306"/>
      <c r="S102" s="306"/>
      <c r="T102" s="306"/>
      <c r="V102" s="307"/>
    </row>
    <row r="103" spans="10:22" s="303" customFormat="1" ht="12" x14ac:dyDescent="0.2">
      <c r="J103" s="304"/>
      <c r="K103" s="305"/>
      <c r="L103" s="305"/>
      <c r="M103" s="305"/>
      <c r="N103" s="305"/>
      <c r="O103" s="306"/>
      <c r="P103" s="306"/>
      <c r="Q103" s="306"/>
      <c r="R103" s="306"/>
      <c r="S103" s="306"/>
      <c r="T103" s="306"/>
      <c r="V103" s="307"/>
    </row>
    <row r="104" spans="10:22" s="303" customFormat="1" ht="12" x14ac:dyDescent="0.2">
      <c r="J104" s="304"/>
      <c r="K104" s="305"/>
      <c r="L104" s="305"/>
      <c r="M104" s="305"/>
      <c r="N104" s="305"/>
      <c r="O104" s="306"/>
      <c r="P104" s="306"/>
      <c r="Q104" s="306"/>
      <c r="R104" s="306"/>
      <c r="S104" s="306"/>
      <c r="T104" s="306"/>
      <c r="V104" s="307"/>
    </row>
    <row r="105" spans="10:22" s="303" customFormat="1" ht="12" x14ac:dyDescent="0.2">
      <c r="J105" s="304"/>
      <c r="K105" s="305"/>
      <c r="L105" s="305"/>
      <c r="M105" s="305"/>
      <c r="N105" s="305"/>
      <c r="O105" s="306"/>
      <c r="P105" s="306"/>
      <c r="Q105" s="306"/>
      <c r="R105" s="306"/>
      <c r="S105" s="306"/>
      <c r="T105" s="306"/>
      <c r="V105" s="307"/>
    </row>
    <row r="106" spans="10:22" s="303" customFormat="1" ht="12" x14ac:dyDescent="0.2">
      <c r="J106" s="304"/>
      <c r="K106" s="305"/>
      <c r="L106" s="305"/>
      <c r="M106" s="305"/>
      <c r="N106" s="305"/>
      <c r="O106" s="306"/>
      <c r="P106" s="306"/>
      <c r="Q106" s="306"/>
      <c r="R106" s="306"/>
      <c r="S106" s="306"/>
      <c r="T106" s="306"/>
      <c r="V106" s="307"/>
    </row>
    <row r="107" spans="10:22" s="303" customFormat="1" ht="12" x14ac:dyDescent="0.2">
      <c r="J107" s="304"/>
      <c r="K107" s="305"/>
      <c r="L107" s="305"/>
      <c r="M107" s="305"/>
      <c r="N107" s="305"/>
      <c r="O107" s="306"/>
      <c r="P107" s="306"/>
      <c r="Q107" s="306"/>
      <c r="R107" s="306"/>
      <c r="S107" s="306"/>
      <c r="T107" s="306"/>
      <c r="V107" s="307"/>
    </row>
    <row r="108" spans="10:22" s="303" customFormat="1" ht="12" x14ac:dyDescent="0.2">
      <c r="J108" s="304"/>
      <c r="K108" s="305"/>
      <c r="L108" s="305"/>
      <c r="M108" s="305"/>
      <c r="N108" s="305"/>
      <c r="O108" s="306"/>
      <c r="P108" s="306"/>
      <c r="Q108" s="306"/>
      <c r="R108" s="306"/>
      <c r="S108" s="306"/>
      <c r="T108" s="306"/>
      <c r="V108" s="307"/>
    </row>
    <row r="109" spans="10:22" s="303" customFormat="1" ht="12" x14ac:dyDescent="0.2">
      <c r="J109" s="304"/>
      <c r="K109" s="305"/>
      <c r="L109" s="305"/>
      <c r="M109" s="305"/>
      <c r="N109" s="305"/>
      <c r="O109" s="306"/>
      <c r="P109" s="306"/>
      <c r="Q109" s="306"/>
      <c r="R109" s="306"/>
      <c r="S109" s="306"/>
      <c r="T109" s="306"/>
      <c r="V109" s="307"/>
    </row>
    <row r="110" spans="10:22" s="303" customFormat="1" ht="12" x14ac:dyDescent="0.2">
      <c r="J110" s="304"/>
      <c r="K110" s="305"/>
      <c r="L110" s="305"/>
      <c r="M110" s="305"/>
      <c r="N110" s="305"/>
      <c r="O110" s="306"/>
      <c r="P110" s="306"/>
      <c r="Q110" s="306"/>
      <c r="R110" s="306"/>
      <c r="S110" s="306"/>
      <c r="T110" s="306"/>
      <c r="V110" s="307"/>
    </row>
    <row r="111" spans="10:22" s="303" customFormat="1" ht="12" x14ac:dyDescent="0.2">
      <c r="J111" s="304"/>
      <c r="K111" s="305"/>
      <c r="L111" s="305"/>
      <c r="M111" s="305"/>
      <c r="N111" s="305"/>
      <c r="O111" s="306"/>
      <c r="P111" s="306"/>
      <c r="Q111" s="306"/>
      <c r="R111" s="306"/>
      <c r="S111" s="306"/>
      <c r="T111" s="306"/>
      <c r="V111" s="307"/>
    </row>
    <row r="112" spans="10:22" s="303" customFormat="1" ht="12" x14ac:dyDescent="0.2">
      <c r="J112" s="304"/>
      <c r="K112" s="305"/>
      <c r="L112" s="305"/>
      <c r="M112" s="305"/>
      <c r="N112" s="305"/>
      <c r="O112" s="306"/>
      <c r="P112" s="306"/>
      <c r="Q112" s="306"/>
      <c r="R112" s="306"/>
      <c r="S112" s="306"/>
      <c r="T112" s="306"/>
      <c r="V112" s="307"/>
    </row>
    <row r="113" spans="2:22" s="303" customFormat="1" ht="12" x14ac:dyDescent="0.2">
      <c r="J113" s="304"/>
      <c r="K113" s="305"/>
      <c r="L113" s="305"/>
      <c r="M113" s="305"/>
      <c r="N113" s="305"/>
      <c r="O113" s="306"/>
      <c r="P113" s="306"/>
      <c r="Q113" s="306"/>
      <c r="R113" s="306"/>
      <c r="S113" s="306"/>
      <c r="T113" s="306"/>
      <c r="V113" s="307"/>
    </row>
    <row r="114" spans="2:22" s="303" customFormat="1" ht="12" x14ac:dyDescent="0.2">
      <c r="J114" s="304"/>
      <c r="K114" s="305"/>
      <c r="L114" s="305"/>
      <c r="M114" s="305"/>
      <c r="N114" s="305"/>
      <c r="O114" s="306"/>
      <c r="P114" s="306"/>
      <c r="Q114" s="306"/>
      <c r="R114" s="306"/>
      <c r="S114" s="306"/>
      <c r="T114" s="306"/>
      <c r="V114" s="307"/>
    </row>
    <row r="115" spans="2:22" s="303" customFormat="1" ht="12" x14ac:dyDescent="0.2">
      <c r="J115" s="304"/>
      <c r="K115" s="305"/>
      <c r="L115" s="305"/>
      <c r="M115" s="305"/>
      <c r="N115" s="305"/>
      <c r="O115" s="306"/>
      <c r="P115" s="306"/>
      <c r="Q115" s="306"/>
      <c r="R115" s="306"/>
      <c r="S115" s="306"/>
      <c r="T115" s="306"/>
      <c r="V115" s="307"/>
    </row>
    <row r="116" spans="2:22" s="303" customFormat="1" ht="12" x14ac:dyDescent="0.2">
      <c r="J116" s="304"/>
      <c r="K116" s="305"/>
      <c r="L116" s="305"/>
      <c r="M116" s="305"/>
      <c r="N116" s="305"/>
      <c r="O116" s="306"/>
      <c r="P116" s="306"/>
      <c r="Q116" s="306"/>
      <c r="R116" s="306"/>
      <c r="S116" s="306"/>
      <c r="T116" s="306"/>
      <c r="V116" s="307"/>
    </row>
    <row r="117" spans="2:22" s="303" customFormat="1" ht="12" x14ac:dyDescent="0.2">
      <c r="J117" s="304"/>
      <c r="K117" s="305"/>
      <c r="L117" s="305"/>
      <c r="M117" s="305"/>
      <c r="N117" s="305"/>
      <c r="O117" s="306"/>
      <c r="P117" s="306"/>
      <c r="Q117" s="306"/>
      <c r="R117" s="306"/>
      <c r="S117" s="306"/>
      <c r="T117" s="306"/>
      <c r="V117" s="307"/>
    </row>
    <row r="118" spans="2:22" s="303" customFormat="1" ht="12" x14ac:dyDescent="0.2">
      <c r="J118" s="304"/>
      <c r="K118" s="305"/>
      <c r="L118" s="305"/>
      <c r="M118" s="305"/>
      <c r="N118" s="305"/>
      <c r="O118" s="306"/>
      <c r="P118" s="306"/>
      <c r="Q118" s="306"/>
      <c r="R118" s="306"/>
      <c r="S118" s="306"/>
      <c r="T118" s="306"/>
      <c r="V118" s="307"/>
    </row>
    <row r="119" spans="2:22" s="303" customFormat="1" ht="12" x14ac:dyDescent="0.2">
      <c r="J119" s="304"/>
      <c r="K119" s="305"/>
      <c r="L119" s="305"/>
      <c r="M119" s="305"/>
      <c r="N119" s="305"/>
      <c r="O119" s="306"/>
      <c r="P119" s="306"/>
      <c r="Q119" s="306"/>
      <c r="R119" s="306"/>
      <c r="S119" s="306"/>
      <c r="T119" s="306"/>
      <c r="V119" s="307"/>
    </row>
    <row r="120" spans="2:22" s="303" customFormat="1" ht="12" x14ac:dyDescent="0.2">
      <c r="J120" s="304"/>
      <c r="K120" s="305"/>
      <c r="L120" s="305"/>
      <c r="M120" s="305"/>
      <c r="N120" s="305"/>
      <c r="O120" s="306"/>
      <c r="P120" s="306"/>
      <c r="Q120" s="306"/>
      <c r="R120" s="306"/>
      <c r="S120" s="306"/>
      <c r="T120" s="306"/>
      <c r="V120" s="307"/>
    </row>
    <row r="121" spans="2:22" s="305" customFormat="1" ht="12" x14ac:dyDescent="0.2">
      <c r="B121" s="303"/>
      <c r="C121" s="303"/>
      <c r="D121" s="303"/>
      <c r="E121" s="303"/>
      <c r="F121" s="303"/>
      <c r="G121" s="303"/>
      <c r="H121" s="303"/>
      <c r="I121" s="303"/>
      <c r="J121" s="304"/>
      <c r="O121" s="306"/>
      <c r="P121" s="306"/>
      <c r="Q121" s="306"/>
      <c r="R121" s="306"/>
      <c r="S121" s="306"/>
      <c r="T121" s="306"/>
      <c r="U121" s="303"/>
      <c r="V121" s="307"/>
    </row>
    <row r="122" spans="2:22" s="305" customFormat="1" ht="12" x14ac:dyDescent="0.2">
      <c r="B122" s="303"/>
      <c r="C122" s="303"/>
      <c r="D122" s="303"/>
      <c r="E122" s="303"/>
      <c r="F122" s="303"/>
      <c r="G122" s="303"/>
      <c r="H122" s="303"/>
      <c r="I122" s="303"/>
      <c r="J122" s="308"/>
      <c r="O122" s="306"/>
      <c r="P122" s="306"/>
      <c r="Q122" s="306"/>
      <c r="R122" s="306"/>
      <c r="S122" s="306"/>
      <c r="T122" s="306"/>
      <c r="U122" s="303"/>
      <c r="V122" s="307"/>
    </row>
    <row r="123" spans="2:22" s="303" customFormat="1" ht="12" x14ac:dyDescent="0.2">
      <c r="J123" s="304"/>
      <c r="K123" s="305"/>
      <c r="L123" s="305"/>
      <c r="M123" s="305"/>
      <c r="N123" s="305"/>
      <c r="O123" s="306"/>
      <c r="P123" s="306"/>
      <c r="Q123" s="306"/>
      <c r="R123" s="306"/>
      <c r="S123" s="306"/>
      <c r="T123" s="306"/>
      <c r="V123" s="307"/>
    </row>
    <row r="124" spans="2:22" s="303" customFormat="1" ht="12" x14ac:dyDescent="0.2">
      <c r="J124" s="304"/>
      <c r="K124" s="305"/>
      <c r="L124" s="305"/>
      <c r="M124" s="305"/>
      <c r="N124" s="305"/>
      <c r="O124" s="306"/>
      <c r="P124" s="306"/>
      <c r="Q124" s="306"/>
      <c r="R124" s="306"/>
      <c r="S124" s="306"/>
      <c r="T124" s="306"/>
      <c r="V124" s="307"/>
    </row>
    <row r="125" spans="2:22" s="305" customFormat="1" ht="12" x14ac:dyDescent="0.2">
      <c r="B125" s="303"/>
      <c r="C125" s="303"/>
      <c r="D125" s="303"/>
      <c r="E125" s="303"/>
      <c r="F125" s="303"/>
      <c r="G125" s="303"/>
      <c r="H125" s="303"/>
      <c r="I125" s="303"/>
      <c r="J125" s="309"/>
      <c r="O125" s="306"/>
      <c r="P125" s="306"/>
      <c r="Q125" s="306"/>
      <c r="R125" s="306"/>
      <c r="S125" s="306"/>
      <c r="T125" s="306"/>
      <c r="U125" s="303"/>
      <c r="V125" s="307"/>
    </row>
    <row r="126" spans="2:22" s="311" customFormat="1" x14ac:dyDescent="0.2">
      <c r="B126" s="143"/>
      <c r="C126" s="143"/>
      <c r="D126" s="143"/>
      <c r="E126" s="143"/>
      <c r="F126" s="143"/>
      <c r="G126" s="143"/>
      <c r="H126" s="143"/>
      <c r="I126" s="143"/>
      <c r="J126" s="310"/>
      <c r="O126" s="312"/>
      <c r="P126" s="312"/>
      <c r="Q126" s="312"/>
      <c r="R126" s="312"/>
      <c r="S126" s="312"/>
      <c r="T126" s="312"/>
      <c r="U126" s="143"/>
      <c r="V126" s="313"/>
    </row>
  </sheetData>
  <sheetProtection password="D200" sheet="1" selectLockedCells="1"/>
  <mergeCells count="28">
    <mergeCell ref="B1:W1"/>
    <mergeCell ref="F3:H3"/>
    <mergeCell ref="B5:G5"/>
    <mergeCell ref="L3:N3"/>
    <mergeCell ref="L5:U5"/>
    <mergeCell ref="V5:W5"/>
    <mergeCell ref="O3:W3"/>
    <mergeCell ref="B3:E3"/>
    <mergeCell ref="B34:W34"/>
    <mergeCell ref="T28:W28"/>
    <mergeCell ref="T31:W31"/>
    <mergeCell ref="T33:W33"/>
    <mergeCell ref="K29:L29"/>
    <mergeCell ref="E9:F9"/>
    <mergeCell ref="O9:P9"/>
    <mergeCell ref="Q9:S9"/>
    <mergeCell ref="K10:L10"/>
    <mergeCell ref="B31:R31"/>
    <mergeCell ref="B33:E33"/>
    <mergeCell ref="B7:I7"/>
    <mergeCell ref="E8:I8"/>
    <mergeCell ref="W7:W8"/>
    <mergeCell ref="T23:W23"/>
    <mergeCell ref="T25:W25"/>
    <mergeCell ref="C8:D8"/>
    <mergeCell ref="J7:N8"/>
    <mergeCell ref="O7:V8"/>
    <mergeCell ref="B25:E25"/>
  </mergeCells>
  <conditionalFormatting sqref="N11:N20">
    <cfRule type="cellIs" dxfId="4" priority="6" operator="greaterThan">
      <formula>0</formula>
    </cfRule>
  </conditionalFormatting>
  <conditionalFormatting sqref="T13:T20">
    <cfRule type="cellIs" dxfId="3" priority="5" stopIfTrue="1" operator="lessThanOrEqual">
      <formula>0</formula>
    </cfRule>
  </conditionalFormatting>
  <conditionalFormatting sqref="T11:T12">
    <cfRule type="cellIs" dxfId="2" priority="2" stopIfTrue="1" operator="lessThanOrEqual">
      <formula>0</formula>
    </cfRule>
  </conditionalFormatting>
  <dataValidations count="5">
    <dataValidation type="list" allowBlank="1" showInputMessage="1" showErrorMessage="1" sqref="J125:J126">
      <formula1>$J$124:$J$125</formula1>
    </dataValidation>
    <dataValidation type="list" allowBlank="1" showInputMessage="1" showErrorMessage="1" sqref="N6">
      <formula1>Liste_DMII</formula1>
    </dataValidation>
    <dataValidation type="list" allowBlank="1" showInputMessage="1" showErrorMessage="1" sqref="H11:I20 E11:F20 C11:C20">
      <formula1>Liste_27042016</formula1>
    </dataValidation>
    <dataValidation type="list" allowBlank="1" showInputMessage="1" showErrorMessage="1" sqref="O11:O20 Q11:S20 D11:D20">
      <formula1>Liste26042016</formula1>
    </dataValidation>
    <dataValidation type="list" allowBlank="1" showInputMessage="1" showErrorMessage="1" sqref="H5 V5">
      <formula1>"Ja,Nein"</formula1>
    </dataValidation>
  </dataValidations>
  <hyperlinks>
    <hyperlink ref="A9" location="Bearbeitungshinweise!A1" display="Bearbeitungshinweise"/>
  </hyperlinks>
  <pageMargins left="0.78740157480314965" right="0.47244094488188981" top="1.0236220472440944" bottom="0.23622047244094491" header="0.23622047244094491" footer="0.15748031496062992"/>
  <pageSetup paperSize="9" scale="72" fitToHeight="0" orientation="landscape" r:id="rId1"/>
  <headerFooter alignWithMargins="0">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6"/>
  <sheetViews>
    <sheetView showGridLines="0" zoomScale="85" zoomScaleNormal="85" zoomScaleSheetLayoutView="90" workbookViewId="0">
      <selection activeCell="A9" sqref="A9"/>
    </sheetView>
  </sheetViews>
  <sheetFormatPr baseColWidth="10" defaultRowHeight="12.75" x14ac:dyDescent="0.2"/>
  <cols>
    <col min="1" max="1" width="52.7109375" style="143" customWidth="1"/>
    <col min="2" max="2" width="11.42578125" style="143"/>
    <col min="3" max="3" width="12" style="143" customWidth="1"/>
    <col min="4" max="4" width="7.7109375" style="143" customWidth="1"/>
    <col min="5" max="6" width="12" style="143" customWidth="1"/>
    <col min="7" max="7" width="8.85546875" style="143" customWidth="1"/>
    <col min="8" max="9" width="12" style="143" customWidth="1"/>
    <col min="10" max="10" width="8.85546875" style="314" customWidth="1"/>
    <col min="11" max="13" width="6.85546875" style="311" customWidth="1"/>
    <col min="14" max="14" width="6.28515625" style="311" customWidth="1"/>
    <col min="15" max="15" width="4.140625" style="312" customWidth="1"/>
    <col min="16" max="16" width="13.42578125" style="312" customWidth="1"/>
    <col min="17" max="19" width="4.42578125" style="312" customWidth="1"/>
    <col min="20" max="20" width="7.28515625" style="312" customWidth="1"/>
    <col min="21" max="21" width="7" style="143" customWidth="1"/>
    <col min="22" max="22" width="7" style="313" customWidth="1"/>
    <col min="23" max="23" width="8.5703125" style="143" customWidth="1"/>
    <col min="24" max="24" width="11.42578125" style="143"/>
    <col min="25" max="37" width="11.42578125" style="143" hidden="1" customWidth="1"/>
    <col min="38" max="39" width="11.42578125" style="143" customWidth="1"/>
    <col min="40" max="16384" width="11.42578125" style="143"/>
  </cols>
  <sheetData>
    <row r="1" spans="1:37" ht="23.25" customHeight="1" x14ac:dyDescent="0.2">
      <c r="A1" s="323"/>
      <c r="B1" s="394" t="s">
        <v>430</v>
      </c>
      <c r="C1" s="395"/>
      <c r="D1" s="395"/>
      <c r="E1" s="395"/>
      <c r="F1" s="395"/>
      <c r="G1" s="395"/>
      <c r="H1" s="395"/>
      <c r="I1" s="395"/>
      <c r="J1" s="395"/>
      <c r="K1" s="395"/>
      <c r="L1" s="395"/>
      <c r="M1" s="395"/>
      <c r="N1" s="395"/>
      <c r="O1" s="395"/>
      <c r="P1" s="395"/>
      <c r="Q1" s="395"/>
      <c r="R1" s="395"/>
      <c r="S1" s="395"/>
      <c r="T1" s="395"/>
      <c r="U1" s="395"/>
      <c r="V1" s="395"/>
      <c r="W1" s="396"/>
    </row>
    <row r="2" spans="1:37" ht="5.45" customHeight="1" x14ac:dyDescent="0.2">
      <c r="B2" s="144"/>
      <c r="C2" s="145"/>
      <c r="D2" s="145"/>
      <c r="E2" s="145"/>
      <c r="F2" s="145"/>
      <c r="G2" s="145"/>
      <c r="H2" s="145"/>
      <c r="I2" s="145"/>
      <c r="J2" s="145"/>
      <c r="K2" s="145"/>
      <c r="L2" s="145"/>
      <c r="M2" s="146"/>
      <c r="N2" s="146"/>
      <c r="O2" s="146"/>
      <c r="P2" s="146"/>
      <c r="Q2" s="146"/>
      <c r="R2" s="146"/>
      <c r="S2" s="146"/>
      <c r="T2" s="146"/>
      <c r="U2" s="146"/>
      <c r="V2" s="147"/>
      <c r="W2" s="148"/>
    </row>
    <row r="3" spans="1:37" ht="20.100000000000001" customHeight="1" x14ac:dyDescent="0.25">
      <c r="A3" s="149" t="s">
        <v>426</v>
      </c>
      <c r="B3" s="400" t="s">
        <v>467</v>
      </c>
      <c r="C3" s="400"/>
      <c r="D3" s="400"/>
      <c r="E3" s="401"/>
      <c r="F3" s="419" t="s">
        <v>323</v>
      </c>
      <c r="G3" s="420"/>
      <c r="H3" s="421"/>
      <c r="I3" s="150"/>
      <c r="J3" s="151"/>
      <c r="K3" s="152"/>
      <c r="L3" s="402" t="s">
        <v>283</v>
      </c>
      <c r="M3" s="403"/>
      <c r="N3" s="404"/>
      <c r="O3" s="414"/>
      <c r="P3" s="415"/>
      <c r="Q3" s="415"/>
      <c r="R3" s="415"/>
      <c r="S3" s="415"/>
      <c r="T3" s="415"/>
      <c r="U3" s="415"/>
      <c r="V3" s="415"/>
      <c r="W3" s="416"/>
    </row>
    <row r="4" spans="1:37" ht="5.45" customHeight="1" x14ac:dyDescent="0.25">
      <c r="A4" s="153"/>
      <c r="B4" s="154"/>
      <c r="C4" s="155"/>
      <c r="D4" s="155"/>
      <c r="E4" s="155"/>
      <c r="F4" s="155"/>
      <c r="G4" s="155"/>
      <c r="H4" s="155"/>
      <c r="I4" s="156"/>
      <c r="J4" s="155"/>
      <c r="K4" s="155"/>
      <c r="L4" s="157"/>
      <c r="M4" s="146"/>
      <c r="N4" s="158"/>
      <c r="O4" s="159"/>
      <c r="P4" s="159"/>
      <c r="Q4" s="158"/>
      <c r="R4" s="158"/>
      <c r="S4" s="160"/>
      <c r="T4" s="146"/>
      <c r="U4" s="147"/>
      <c r="V4" s="146"/>
      <c r="W4" s="148"/>
    </row>
    <row r="5" spans="1:37" ht="20.100000000000001" customHeight="1" x14ac:dyDescent="0.2">
      <c r="A5" s="161" t="str">
        <f>"--&gt; blaue Felder = Eingabefelder"</f>
        <v>--&gt; blaue Felder = Eingabefelder</v>
      </c>
      <c r="B5" s="400" t="s">
        <v>446</v>
      </c>
      <c r="C5" s="400"/>
      <c r="D5" s="400"/>
      <c r="E5" s="400"/>
      <c r="F5" s="400"/>
      <c r="G5" s="401"/>
      <c r="H5" s="162" t="s">
        <v>449</v>
      </c>
      <c r="I5" s="150"/>
      <c r="J5" s="145"/>
      <c r="K5" s="152"/>
      <c r="L5" s="402" t="s">
        <v>445</v>
      </c>
      <c r="M5" s="403"/>
      <c r="N5" s="403"/>
      <c r="O5" s="403"/>
      <c r="P5" s="403"/>
      <c r="Q5" s="403"/>
      <c r="R5" s="403"/>
      <c r="S5" s="403"/>
      <c r="T5" s="403"/>
      <c r="U5" s="405"/>
      <c r="V5" s="417" t="s">
        <v>450</v>
      </c>
      <c r="W5" s="418"/>
    </row>
    <row r="6" spans="1:37" ht="5.45" customHeight="1" thickBot="1" x14ac:dyDescent="0.25">
      <c r="A6" s="161"/>
      <c r="B6" s="163"/>
      <c r="C6" s="164"/>
      <c r="D6" s="164"/>
      <c r="E6" s="164"/>
      <c r="F6" s="164"/>
      <c r="G6" s="164"/>
      <c r="H6" s="164"/>
      <c r="I6" s="164"/>
      <c r="J6" s="164"/>
      <c r="K6" s="164"/>
      <c r="L6" s="164"/>
      <c r="M6" s="164"/>
      <c r="N6" s="165"/>
      <c r="O6" s="165"/>
      <c r="P6" s="166"/>
      <c r="Q6" s="166"/>
      <c r="R6" s="167"/>
      <c r="S6" s="167"/>
      <c r="T6" s="167"/>
      <c r="U6" s="168"/>
      <c r="V6" s="169"/>
      <c r="W6" s="170"/>
    </row>
    <row r="7" spans="1:37" s="171" customFormat="1" ht="18" customHeight="1" thickBot="1" x14ac:dyDescent="0.3">
      <c r="A7" s="153" t="str">
        <f>"--&gt; Roter Rahmen = Pflichteingabe"</f>
        <v>--&gt; Roter Rahmen = Pflichteingabe</v>
      </c>
      <c r="B7" s="356" t="s">
        <v>437</v>
      </c>
      <c r="C7" s="357"/>
      <c r="D7" s="357"/>
      <c r="E7" s="357"/>
      <c r="F7" s="357"/>
      <c r="G7" s="357"/>
      <c r="H7" s="357"/>
      <c r="I7" s="358"/>
      <c r="J7" s="367" t="s">
        <v>457</v>
      </c>
      <c r="K7" s="368"/>
      <c r="L7" s="368"/>
      <c r="M7" s="368"/>
      <c r="N7" s="369"/>
      <c r="O7" s="373" t="s">
        <v>15</v>
      </c>
      <c r="P7" s="357"/>
      <c r="Q7" s="357"/>
      <c r="R7" s="357"/>
      <c r="S7" s="357"/>
      <c r="T7" s="357"/>
      <c r="U7" s="357"/>
      <c r="V7" s="358"/>
      <c r="W7" s="362" t="s">
        <v>463</v>
      </c>
    </row>
    <row r="8" spans="1:37" s="171" customFormat="1" ht="15.75" customHeight="1" thickBot="1" x14ac:dyDescent="0.25">
      <c r="A8" s="172"/>
      <c r="B8" s="173" t="s">
        <v>438</v>
      </c>
      <c r="C8" s="359" t="s">
        <v>434</v>
      </c>
      <c r="D8" s="361"/>
      <c r="E8" s="359" t="s">
        <v>436</v>
      </c>
      <c r="F8" s="360"/>
      <c r="G8" s="360"/>
      <c r="H8" s="360"/>
      <c r="I8" s="361"/>
      <c r="J8" s="370"/>
      <c r="K8" s="371"/>
      <c r="L8" s="371"/>
      <c r="M8" s="371"/>
      <c r="N8" s="372"/>
      <c r="O8" s="374"/>
      <c r="P8" s="375"/>
      <c r="Q8" s="375"/>
      <c r="R8" s="375"/>
      <c r="S8" s="375"/>
      <c r="T8" s="375"/>
      <c r="U8" s="375"/>
      <c r="V8" s="376"/>
      <c r="W8" s="363"/>
    </row>
    <row r="9" spans="1:37" s="185" customFormat="1" ht="78.75" customHeight="1" thickBot="1" x14ac:dyDescent="0.25">
      <c r="A9" s="315" t="s">
        <v>431</v>
      </c>
      <c r="B9" s="174" t="s">
        <v>460</v>
      </c>
      <c r="C9" s="175" t="s">
        <v>301</v>
      </c>
      <c r="D9" s="176" t="s">
        <v>435</v>
      </c>
      <c r="E9" s="387" t="s">
        <v>443</v>
      </c>
      <c r="F9" s="388"/>
      <c r="G9" s="177" t="s">
        <v>447</v>
      </c>
      <c r="H9" s="178" t="s">
        <v>471</v>
      </c>
      <c r="I9" s="179" t="s">
        <v>472</v>
      </c>
      <c r="J9" s="175" t="s">
        <v>7</v>
      </c>
      <c r="K9" s="180" t="s">
        <v>12</v>
      </c>
      <c r="L9" s="180" t="s">
        <v>8</v>
      </c>
      <c r="M9" s="177" t="s">
        <v>9</v>
      </c>
      <c r="N9" s="181" t="s">
        <v>417</v>
      </c>
      <c r="O9" s="389" t="s">
        <v>15</v>
      </c>
      <c r="P9" s="390"/>
      <c r="Q9" s="390" t="s">
        <v>304</v>
      </c>
      <c r="R9" s="390"/>
      <c r="S9" s="390"/>
      <c r="T9" s="182" t="s">
        <v>433</v>
      </c>
      <c r="U9" s="177" t="s">
        <v>442</v>
      </c>
      <c r="V9" s="183" t="s">
        <v>441</v>
      </c>
      <c r="W9" s="184" t="s">
        <v>21</v>
      </c>
    </row>
    <row r="10" spans="1:37" s="171" customFormat="1" ht="49.5" customHeight="1" thickBot="1" x14ac:dyDescent="0.25">
      <c r="A10" s="186"/>
      <c r="B10" s="187" t="s">
        <v>280</v>
      </c>
      <c r="C10" s="188" t="s">
        <v>416</v>
      </c>
      <c r="D10" s="189"/>
      <c r="E10" s="190" t="s">
        <v>439</v>
      </c>
      <c r="F10" s="191" t="s">
        <v>440</v>
      </c>
      <c r="G10" s="192" t="s">
        <v>11</v>
      </c>
      <c r="H10" s="192" t="s">
        <v>416</v>
      </c>
      <c r="I10" s="193" t="s">
        <v>416</v>
      </c>
      <c r="J10" s="194" t="s">
        <v>11</v>
      </c>
      <c r="K10" s="391" t="s">
        <v>18</v>
      </c>
      <c r="L10" s="391"/>
      <c r="M10" s="192" t="s">
        <v>19</v>
      </c>
      <c r="N10" s="189" t="s">
        <v>5</v>
      </c>
      <c r="O10" s="195"/>
      <c r="P10" s="196" t="s">
        <v>313</v>
      </c>
      <c r="Q10" s="197" t="s">
        <v>305</v>
      </c>
      <c r="R10" s="197" t="s">
        <v>315</v>
      </c>
      <c r="S10" s="197" t="s">
        <v>307</v>
      </c>
      <c r="T10" s="196" t="s">
        <v>5</v>
      </c>
      <c r="U10" s="192" t="s">
        <v>5</v>
      </c>
      <c r="V10" s="198" t="s">
        <v>5</v>
      </c>
      <c r="W10" s="188" t="s">
        <v>6</v>
      </c>
      <c r="Y10" s="199" t="s">
        <v>305</v>
      </c>
      <c r="Z10" s="199" t="s">
        <v>315</v>
      </c>
      <c r="AA10" s="199" t="s">
        <v>307</v>
      </c>
      <c r="AB10" s="200" t="s">
        <v>418</v>
      </c>
      <c r="AC10" s="200" t="s">
        <v>419</v>
      </c>
      <c r="AD10" s="201" t="s">
        <v>422</v>
      </c>
      <c r="AE10" s="200" t="s">
        <v>423</v>
      </c>
      <c r="AF10" s="201" t="s">
        <v>424</v>
      </c>
    </row>
    <row r="11" spans="1:37" s="202" customFormat="1" ht="28.5" customHeight="1" x14ac:dyDescent="0.2">
      <c r="B11" s="203" t="s">
        <v>462</v>
      </c>
      <c r="C11" s="204"/>
      <c r="D11" s="205"/>
      <c r="E11" s="204" t="s">
        <v>278</v>
      </c>
      <c r="F11" s="206" t="s">
        <v>209</v>
      </c>
      <c r="G11" s="207">
        <v>43953</v>
      </c>
      <c r="H11" s="206"/>
      <c r="I11" s="207" t="s">
        <v>278</v>
      </c>
      <c r="J11" s="208">
        <v>43952</v>
      </c>
      <c r="K11" s="209">
        <v>0.89583333333333337</v>
      </c>
      <c r="L11" s="206">
        <v>1</v>
      </c>
      <c r="M11" s="210">
        <f>IF(AND(ISNUMBER(J11),ISNUMBER(K11),ISNUMBER(L11)),(L11-K11),"")</f>
        <v>0.10416666666666663</v>
      </c>
      <c r="N11" s="211">
        <f>IF(AND(J11&lt;&gt;"",$F$3&lt;&gt;"",$H$5&lt;&gt;"",$V$5&lt;&gt;"",ISNUMBER(M11)),IF(AND(C11&lt;&gt;"",M11&gt;TIME(8,,)),VLOOKUP(C11,'VMA2016'!$A$3:$D$241,3,),IF(OR(AND(F11&lt;&gt;"",M11&gt;TIME(8,,),M11&lt;TIME(23,59,59)),AND(K11&lt;TIME(,,1),M11&lt;TIME(23,59,59),K11&lt;&gt;""),AND(L11&gt;TIME(23,59,59),M11&lt;TIME(8,,1))),VLOOKUP(F11,'VMA2016'!$A$3:$D$241,3,),IF(M11&gt;TIME(23,59,59),VLOOKUP(F11,'VMA2016'!$A$3:$D$241,2),""))),"")</f>
        <v>33</v>
      </c>
      <c r="O11" s="212"/>
      <c r="P11" s="213"/>
      <c r="Q11" s="213"/>
      <c r="R11" s="213"/>
      <c r="S11" s="213"/>
      <c r="T11" s="214">
        <f t="shared" ref="T11:T20" si="0">AF11</f>
        <v>33</v>
      </c>
      <c r="U11" s="215"/>
      <c r="V11" s="216" t="str">
        <f>IF(AND($H$5="ja",O11="ja",U11=0,$V$5="nein"),IF(C11&lt;&gt;"",VLOOKUP(C11,'VMA2016'!A1:D239,4,),VLOOKUP(F11,'VMA2016'!A1:D239,4,)),"")</f>
        <v/>
      </c>
      <c r="W11" s="217">
        <v>10</v>
      </c>
      <c r="Y11" s="202">
        <f>IF(AND(Q11="JA",C11&lt;&gt;""),(VLOOKUP(C11,'VMA2016'!A2:D240,2,0)*0.2),IF(AND(Q11="ja",F11&lt;&gt;""),(VLOOKUP(F11,'VMA2016'!A2:D240,2,0)*0.2),))</f>
        <v>0</v>
      </c>
      <c r="Z11" s="202">
        <f>IF(AND(R11="JA",C11&lt;&gt;""),(VLOOKUP(C11,'VMA2016'!A2:D240,2,0)*0.4),IF(AND(R11="ja",F11&lt;&gt;""),(VLOOKUP(F11,'VMA2016'!A2:D240,2,0)*0.4),))</f>
        <v>0</v>
      </c>
      <c r="AA11" s="202">
        <f>IF(AND(S11="JA",C11&lt;&gt;""),(VLOOKUP(C11,'VMA2016'!A2:D240,2,0)*0.4),IF(AND(S11="ja",F11&lt;&gt;""),(VLOOKUP(F11,'VMA2016'!A2:D240,2,0)*0.4),))</f>
        <v>0</v>
      </c>
      <c r="AB11" s="202">
        <f t="shared" ref="AB11:AB20" si="1">SUM(Y11:AA11)</f>
        <v>0</v>
      </c>
      <c r="AC11" s="218">
        <f t="shared" ref="AC11:AC21" si="2">IF(N11&lt;&gt;"",N11-AB11,0)</f>
        <v>33</v>
      </c>
      <c r="AD11" s="218">
        <f t="shared" ref="AD11:AD20" si="3">N11</f>
        <v>33</v>
      </c>
      <c r="AE11" s="218">
        <f t="shared" ref="AE11:AE17" si="4">IF(((N11-AB11)&gt;0),(N11-AB11),AD11)</f>
        <v>33</v>
      </c>
      <c r="AF11" s="218">
        <f>IF((AC11&lt;=0),0,AE11)</f>
        <v>33</v>
      </c>
      <c r="AG11" s="202">
        <f>IF(AE11&gt;=0,AE11,0)</f>
        <v>33</v>
      </c>
      <c r="AH11" s="202">
        <f>IF(AND(Y11=4.8,AF11&gt;=0),Y11,0)</f>
        <v>0</v>
      </c>
      <c r="AI11" s="202">
        <f t="shared" ref="AI11:AI20" si="5">IF(AND(Z11=9.6,$AF11&gt;=0),Z11,0)</f>
        <v>0</v>
      </c>
      <c r="AJ11" s="202">
        <f t="shared" ref="AJ11:AJ20" si="6">IF(AND(AA11=9.6,$AF11&gt;=0),AA11,0)</f>
        <v>0</v>
      </c>
      <c r="AK11" s="202">
        <f>SUM(AH11:AJ11)</f>
        <v>0</v>
      </c>
    </row>
    <row r="12" spans="1:37" s="202" customFormat="1" ht="28.5" customHeight="1" x14ac:dyDescent="0.2">
      <c r="B12" s="203" t="s">
        <v>462</v>
      </c>
      <c r="C12" s="204"/>
      <c r="D12" s="205"/>
      <c r="E12" s="204"/>
      <c r="F12" s="206" t="s">
        <v>209</v>
      </c>
      <c r="G12" s="207"/>
      <c r="H12" s="206"/>
      <c r="I12" s="219"/>
      <c r="J12" s="208">
        <v>43953</v>
      </c>
      <c r="K12" s="209">
        <v>0</v>
      </c>
      <c r="L12" s="206">
        <v>1</v>
      </c>
      <c r="M12" s="210">
        <f t="shared" ref="M12:M20" si="7">IF(AND(ISNUMBER(J12),ISNUMBER(K12),ISNUMBER(L12)),(L12-K12),"")</f>
        <v>1</v>
      </c>
      <c r="N12" s="211">
        <f>IF(AND(J12&lt;&gt;"",$F$3&lt;&gt;"",$H$5&lt;&gt;"",$V$5&lt;&gt;"",ISNUMBER(M12)),IF(AND(C12&lt;&gt;"",M12&gt;TIME(8,,)),VLOOKUP(C12,'VMA2016'!$A$3:$D$241,3,),IF(OR(AND(F12&lt;&gt;"",M12&gt;TIME(8,,),M12&lt;TIME(23,59,59)),AND(K12&lt;TIME(,,1),M12&lt;TIME(23,59,59),K12&lt;&gt;""),AND(L12&gt;TIME(23,59,59),M12&lt;TIME(8,,1))),VLOOKUP(F12,'VMA2016'!$A$3:$D$241,3,),IF(M12&gt;TIME(23,59,59),VLOOKUP(F12,'VMA2016'!$A$3:$D$241,2),""))),"")</f>
        <v>50</v>
      </c>
      <c r="O12" s="220" t="s">
        <v>16</v>
      </c>
      <c r="P12" s="209" t="s">
        <v>459</v>
      </c>
      <c r="Q12" s="209" t="s">
        <v>16</v>
      </c>
      <c r="R12" s="209" t="s">
        <v>16</v>
      </c>
      <c r="S12" s="213"/>
      <c r="T12" s="214">
        <f t="shared" si="0"/>
        <v>20</v>
      </c>
      <c r="U12" s="215"/>
      <c r="V12" s="216">
        <f>IF(AND($H$5="ja",O12="ja",U12=0,$V$5="nein"),IF(C12&lt;&gt;"",VLOOKUP(C12,'VMA2016'!A2:D240,4,),VLOOKUP(F12,'VMA2016'!A2:D240,4,)),"")</f>
        <v>168</v>
      </c>
      <c r="W12" s="217"/>
      <c r="Y12" s="202">
        <f>IF(AND(Q12="JA",C12&lt;&gt;""),(VLOOKUP(C12,'VMA2016'!A3:D241,2,0)*0.2),IF(AND(Q12="ja",F12&lt;&gt;""),(VLOOKUP(F12,'VMA2016'!A3:D241,2,0)*0.2),))</f>
        <v>10</v>
      </c>
      <c r="Z12" s="202">
        <f>IF(AND(R12="JA",C12&lt;&gt;""),(VLOOKUP(C12,'VMA2016'!A3:D241,2,0)*0.4),IF(AND(R12="ja",F12&lt;&gt;""),(VLOOKUP(F12,'VMA2016'!A3:D241,2,0)*0.4),))</f>
        <v>20</v>
      </c>
      <c r="AA12" s="202">
        <f>IF(AND(S12="JA",C12&lt;&gt;""),(VLOOKUP(C12,'VMA2016'!A3:D241,2,0)*0.4),IF(AND(S12="ja",F12&lt;&gt;""),(VLOOKUP(F12,'VMA2016'!A3:D241,2,0)*0.4),))</f>
        <v>0</v>
      </c>
      <c r="AB12" s="202">
        <f t="shared" si="1"/>
        <v>30</v>
      </c>
      <c r="AC12" s="218">
        <f t="shared" si="2"/>
        <v>20</v>
      </c>
      <c r="AD12" s="218">
        <f t="shared" si="3"/>
        <v>50</v>
      </c>
      <c r="AE12" s="218">
        <f t="shared" si="4"/>
        <v>20</v>
      </c>
      <c r="AF12" s="218">
        <f>IF((AC12&lt;=0),0,AE12)</f>
        <v>20</v>
      </c>
      <c r="AG12" s="202">
        <f>IF(AE12&gt;=0,AE12,0)</f>
        <v>20</v>
      </c>
      <c r="AH12" s="202">
        <f t="shared" ref="AH12:AH17" si="8">IF(AND(Y12=4.8,AF12&gt;=0),Y12,0)</f>
        <v>0</v>
      </c>
      <c r="AI12" s="202">
        <f t="shared" si="5"/>
        <v>0</v>
      </c>
      <c r="AJ12" s="202">
        <f t="shared" si="6"/>
        <v>0</v>
      </c>
    </row>
    <row r="13" spans="1:37" s="202" customFormat="1" ht="28.5" customHeight="1" x14ac:dyDescent="0.2">
      <c r="B13" s="203" t="s">
        <v>462</v>
      </c>
      <c r="C13" s="204"/>
      <c r="D13" s="205"/>
      <c r="E13" s="206" t="s">
        <v>209</v>
      </c>
      <c r="F13" s="207" t="s">
        <v>278</v>
      </c>
      <c r="G13" s="207">
        <v>43954</v>
      </c>
      <c r="H13" s="206" t="s">
        <v>209</v>
      </c>
      <c r="I13" s="207" t="s">
        <v>278</v>
      </c>
      <c r="J13" s="208">
        <v>43954</v>
      </c>
      <c r="K13" s="209">
        <v>0</v>
      </c>
      <c r="L13" s="206">
        <v>0.8125</v>
      </c>
      <c r="M13" s="210">
        <f t="shared" si="7"/>
        <v>0.8125</v>
      </c>
      <c r="N13" s="211">
        <f>IF(AND(J13&lt;&gt;"",$F$3&lt;&gt;"",$H$5&lt;&gt;"",$V$5&lt;&gt;"",ISNUMBER(M13)),IF(AND(C13&lt;&gt;"",M13&gt;TIME(8,,)),VLOOKUP(C13,'VMA2016'!$A$3:$D$241,3,),IF(OR(AND(F13&lt;&gt;"",M13&gt;TIME(8,,),M13&lt;TIME(23,59,59)),AND(K13&lt;TIME(,,1),M13&lt;TIME(23,59,59),K13&lt;&gt;""),AND(L13&gt;TIME(23,59,59),M13&lt;TIME(8,,1))),VLOOKUP(F13,'VMA2016'!$A$3:$D$241,3,),IF(M13&gt;TIME(23,59,59),VLOOKUP(F13,'VMA2016'!$A$3:$D$241,2),""))),"")</f>
        <v>14</v>
      </c>
      <c r="O13" s="220" t="s">
        <v>16</v>
      </c>
      <c r="P13" s="209" t="s">
        <v>459</v>
      </c>
      <c r="Q13" s="209" t="s">
        <v>16</v>
      </c>
      <c r="R13" s="209"/>
      <c r="S13" s="213"/>
      <c r="T13" s="214">
        <f t="shared" si="0"/>
        <v>8.3999999999999986</v>
      </c>
      <c r="U13" s="215"/>
      <c r="V13" s="216">
        <f>IF(AND($H$5="ja",O13="ja",U13=0,$V$5="nein"),IF(C13&lt;&gt;"",VLOOKUP(C13,'VMA2016'!A3:D241,4,),VLOOKUP(F13,'VMA2016'!A3:D241,4,)),"")</f>
        <v>20</v>
      </c>
      <c r="W13" s="217">
        <v>10</v>
      </c>
      <c r="Y13" s="202">
        <f>IF(AND(Q13="JA",C13&lt;&gt;""),(VLOOKUP(C13,'VMA2016'!A4:D242,2,0)*0.2),IF(AND(Q13="ja",F13&lt;&gt;""),(VLOOKUP(F13,'VMA2016'!A4:D242,2,0)*0.2),))</f>
        <v>5.6000000000000005</v>
      </c>
      <c r="Z13" s="202">
        <f>IF(AND(R13="JA",C13&lt;&gt;""),(VLOOKUP(C13,'VMA2016'!A4:D242,2,0)*0.4),IF(AND(R13="ja",F13&lt;&gt;""),(VLOOKUP(F13,'VMA2016'!A4:D242,2,0)*0.4),))</f>
        <v>0</v>
      </c>
      <c r="AA13" s="202">
        <f>IF(AND(S13="JA",C13&lt;&gt;""),(VLOOKUP(C13,'VMA2016'!A4:D242,2,0)*0.4),IF(AND(S13="ja",F13&lt;&gt;""),(VLOOKUP(F13,'VMA2016'!A4:D242,2,0)*0.4),))</f>
        <v>0</v>
      </c>
      <c r="AB13" s="202">
        <f t="shared" si="1"/>
        <v>5.6000000000000005</v>
      </c>
      <c r="AC13" s="218">
        <f t="shared" si="2"/>
        <v>8.3999999999999986</v>
      </c>
      <c r="AD13" s="218">
        <f t="shared" si="3"/>
        <v>14</v>
      </c>
      <c r="AE13" s="218">
        <f t="shared" si="4"/>
        <v>8.3999999999999986</v>
      </c>
      <c r="AF13" s="218">
        <f t="shared" ref="AF13:AF18" si="9">IF((AC13&lt;=0),0,AE13)</f>
        <v>8.3999999999999986</v>
      </c>
      <c r="AG13" s="202">
        <f t="shared" ref="AG13:AG18" si="10">IF(AE13&gt;=0,AE13,0)</f>
        <v>8.3999999999999986</v>
      </c>
      <c r="AH13" s="202">
        <f t="shared" si="8"/>
        <v>0</v>
      </c>
      <c r="AI13" s="202">
        <f t="shared" si="5"/>
        <v>0</v>
      </c>
      <c r="AJ13" s="202">
        <f t="shared" si="6"/>
        <v>0</v>
      </c>
    </row>
    <row r="14" spans="1:37" s="202" customFormat="1" ht="28.5" customHeight="1" x14ac:dyDescent="0.2">
      <c r="B14" s="221"/>
      <c r="C14" s="222"/>
      <c r="D14" s="223"/>
      <c r="E14" s="222"/>
      <c r="F14" s="224"/>
      <c r="G14" s="225"/>
      <c r="H14" s="224"/>
      <c r="I14" s="226"/>
      <c r="J14" s="227"/>
      <c r="K14" s="213"/>
      <c r="L14" s="224"/>
      <c r="M14" s="210" t="str">
        <f t="shared" si="7"/>
        <v/>
      </c>
      <c r="N14" s="211" t="str">
        <f>IF(AND(J14&lt;&gt;"",$F$3&lt;&gt;"",$H$5&lt;&gt;"",$V$5&lt;&gt;"",ISNUMBER(M14)),IF(AND(C14&lt;&gt;"",M14&gt;TIME(8,,)),VLOOKUP(C14,'VMA2016'!$A$3:$D$241,3,),IF(OR(AND(F14&lt;&gt;"",M14&gt;TIME(8,,),M14&lt;TIME(23,59,59)),AND(K14&lt;TIME(,,1),M14&lt;TIME(23,59,59),K14&lt;&gt;""),AND(L14&gt;TIME(23,59,59),M14&lt;TIME(8,,1))),VLOOKUP(F14,'VMA2016'!$A$3:$D$241,3,),IF(M14&gt;TIME(23,59,59),VLOOKUP(F14,'VMA2016'!$A$3:$D$241,2),""))),"")</f>
        <v/>
      </c>
      <c r="O14" s="212"/>
      <c r="P14" s="213"/>
      <c r="Q14" s="213"/>
      <c r="R14" s="213"/>
      <c r="S14" s="213"/>
      <c r="T14" s="214">
        <f t="shared" si="0"/>
        <v>0</v>
      </c>
      <c r="U14" s="215"/>
      <c r="V14" s="216" t="str">
        <f>IF(AND($H$5="ja",O14="ja",U14=0,$V$5="nein"),IF(C14&lt;&gt;"",VLOOKUP(C14,'VMA2016'!A4:D242,4,),VLOOKUP(F14,'VMA2016'!A4:D242,4,)),"")</f>
        <v/>
      </c>
      <c r="W14" s="229"/>
      <c r="Y14" s="202">
        <f>IF(AND(Q14="JA",C14&lt;&gt;""),(VLOOKUP(C14,'VMA2016'!A5:D243,2,0)*0.2),IF(AND(Q14="ja",F14&lt;&gt;""),(VLOOKUP(F14,'VMA2016'!A5:D243,2,0)*0.2),))</f>
        <v>0</v>
      </c>
      <c r="Z14" s="202">
        <f>IF(AND(R14="JA",C14&lt;&gt;""),(VLOOKUP(C14,'VMA2016'!A5:D243,2,0)*0.4),IF(AND(R14="ja",F14&lt;&gt;""),(VLOOKUP(F14,'VMA2016'!A5:D243,2,0)*0.4),))</f>
        <v>0</v>
      </c>
      <c r="AA14" s="202">
        <f>IF(AND(S14="JA",C14&lt;&gt;""),(VLOOKUP(C14,'VMA2016'!A5:D243,2,0)*0.4),IF(AND(S14="ja",F14&lt;&gt;""),(VLOOKUP(F14,'VMA2016'!A5:D243,2,0)*0.4),))</f>
        <v>0</v>
      </c>
      <c r="AB14" s="202">
        <f t="shared" si="1"/>
        <v>0</v>
      </c>
      <c r="AC14" s="218">
        <f>IF(N14&lt;&gt;"",N14-AB14,0)</f>
        <v>0</v>
      </c>
      <c r="AD14" s="218" t="str">
        <f t="shared" si="3"/>
        <v/>
      </c>
      <c r="AE14" s="218" t="e">
        <f t="shared" si="4"/>
        <v>#VALUE!</v>
      </c>
      <c r="AF14" s="218">
        <f t="shared" si="9"/>
        <v>0</v>
      </c>
      <c r="AG14" s="202" t="e">
        <f t="shared" si="10"/>
        <v>#VALUE!</v>
      </c>
      <c r="AH14" s="202">
        <f t="shared" si="8"/>
        <v>0</v>
      </c>
      <c r="AI14" s="202">
        <f t="shared" si="5"/>
        <v>0</v>
      </c>
      <c r="AJ14" s="202">
        <f t="shared" si="6"/>
        <v>0</v>
      </c>
    </row>
    <row r="15" spans="1:37" s="202" customFormat="1" ht="28.5" customHeight="1" x14ac:dyDescent="0.2">
      <c r="B15" s="203" t="s">
        <v>461</v>
      </c>
      <c r="C15" s="204" t="s">
        <v>242</v>
      </c>
      <c r="D15" s="205" t="s">
        <v>16</v>
      </c>
      <c r="E15" s="222"/>
      <c r="F15" s="224"/>
      <c r="G15" s="225"/>
      <c r="H15" s="224"/>
      <c r="I15" s="226"/>
      <c r="J15" s="208">
        <v>43966</v>
      </c>
      <c r="K15" s="209">
        <v>0.3125</v>
      </c>
      <c r="L15" s="206">
        <v>0.625</v>
      </c>
      <c r="M15" s="210">
        <f t="shared" si="7"/>
        <v>0.3125</v>
      </c>
      <c r="N15" s="211" t="str">
        <f>IF(AND(J15&lt;&gt;"",$F$3&lt;&gt;"",$H$5&lt;&gt;"",$V$5&lt;&gt;"",ISNUMBER(M15)),IF(AND(C15&lt;&gt;"",M15&gt;TIME(8,,)),VLOOKUP(C15,'VMA2016'!$A$3:$D$241,3,),IF(OR(AND(F15&lt;&gt;"",M15&gt;TIME(8,,),M15&lt;TIME(23,59,59)),AND(K15&lt;TIME(,,1),M15&lt;TIME(23,59,59),K15&lt;&gt;""),AND(L15&gt;TIME(23,59,59),M15&lt;TIME(8,,1))),VLOOKUP(F15,'VMA2016'!$A$3:$D$241,3,),IF(M15&gt;TIME(23,59,59),VLOOKUP(F15,'VMA2016'!$A$3:$D$241,2),""))),"")</f>
        <v/>
      </c>
      <c r="O15" s="212"/>
      <c r="P15" s="213"/>
      <c r="Q15" s="213"/>
      <c r="R15" s="213"/>
      <c r="S15" s="213"/>
      <c r="T15" s="214">
        <f t="shared" si="0"/>
        <v>0</v>
      </c>
      <c r="U15" s="215"/>
      <c r="V15" s="216" t="str">
        <f>IF(AND($H$5="ja",O15="ja",U15=0,$V$5="nein"),IF(C15&lt;&gt;"",VLOOKUP(C15,'VMA2016'!A5:D243,4,),VLOOKUP(F15,'VMA2016'!A5:D243,4,)),"")</f>
        <v/>
      </c>
      <c r="W15" s="217">
        <v>330</v>
      </c>
      <c r="Y15" s="202">
        <f>IF(AND(Q15="JA",C15&lt;&gt;""),(VLOOKUP(C15,'VMA2016'!A6:D244,2,0)*0.2),IF(AND(Q15="ja",F15&lt;&gt;""),(VLOOKUP(F15,'VMA2016'!A6:D244,2,0)*0.2),))</f>
        <v>0</v>
      </c>
      <c r="Z15" s="202">
        <f>IF(AND(R15="JA",C15&lt;&gt;""),(VLOOKUP(C15,'VMA2016'!A6:D244,2,0)*0.4),IF(AND(R15="ja",F15&lt;&gt;""),(VLOOKUP(F15,'VMA2016'!A6:D244,2,0)*0.4),))</f>
        <v>0</v>
      </c>
      <c r="AA15" s="202">
        <f>IF(AND(S15="JA",C15&lt;&gt;""),(VLOOKUP(C15,'VMA2016'!A6:D244,2,0)*0.4),IF(AND(S15="ja",F15&lt;&gt;""),(VLOOKUP(F15,'VMA2016'!A6:D244,2,0)*0.4),))</f>
        <v>0</v>
      </c>
      <c r="AB15" s="202">
        <f t="shared" si="1"/>
        <v>0</v>
      </c>
      <c r="AC15" s="218">
        <f t="shared" si="2"/>
        <v>0</v>
      </c>
      <c r="AD15" s="218" t="str">
        <f t="shared" si="3"/>
        <v/>
      </c>
      <c r="AE15" s="218" t="e">
        <f t="shared" si="4"/>
        <v>#VALUE!</v>
      </c>
      <c r="AF15" s="218">
        <f t="shared" si="9"/>
        <v>0</v>
      </c>
      <c r="AG15" s="202" t="e">
        <f t="shared" si="10"/>
        <v>#VALUE!</v>
      </c>
      <c r="AH15" s="202">
        <f t="shared" si="8"/>
        <v>0</v>
      </c>
      <c r="AI15" s="202">
        <f t="shared" si="5"/>
        <v>0</v>
      </c>
      <c r="AJ15" s="202">
        <f t="shared" si="6"/>
        <v>0</v>
      </c>
    </row>
    <row r="16" spans="1:37" s="202" customFormat="1" ht="28.5" customHeight="1" x14ac:dyDescent="0.2">
      <c r="B16" s="221"/>
      <c r="C16" s="222"/>
      <c r="D16" s="223"/>
      <c r="E16" s="222"/>
      <c r="F16" s="224"/>
      <c r="G16" s="225"/>
      <c r="H16" s="224"/>
      <c r="I16" s="226"/>
      <c r="J16" s="227"/>
      <c r="K16" s="213"/>
      <c r="L16" s="224"/>
      <c r="M16" s="210" t="str">
        <f t="shared" si="7"/>
        <v/>
      </c>
      <c r="N16" s="211" t="str">
        <f>IF(AND(J16&lt;&gt;"",$F$3&lt;&gt;"",$H$5&lt;&gt;"",$V$5&lt;&gt;"",ISNUMBER(M16)),IF(AND(C16&lt;&gt;"",M16&gt;TIME(8,,)),VLOOKUP(C16,'VMA2016'!$A$3:$D$241,3,),IF(OR(AND(F16&lt;&gt;"",M16&gt;TIME(8,,),M16&lt;TIME(23,59,59)),AND(K16&lt;TIME(,,1),M16&lt;TIME(23,59,59),K16&lt;&gt;""),AND(L16&gt;TIME(23,59,59),M16&lt;TIME(8,,1))),VLOOKUP(F16,'VMA2016'!$A$3:$D$241,3,),IF(M16&gt;TIME(23,59,59),VLOOKUP(F16,'VMA2016'!$A$3:$D$241,2),""))),"")</f>
        <v/>
      </c>
      <c r="O16" s="212"/>
      <c r="P16" s="213"/>
      <c r="Q16" s="213"/>
      <c r="R16" s="213"/>
      <c r="S16" s="213"/>
      <c r="T16" s="214">
        <f t="shared" si="0"/>
        <v>0</v>
      </c>
      <c r="U16" s="215"/>
      <c r="V16" s="216" t="str">
        <f>IF(AND($H$5="ja",O16="ja",U16=0,$V$5="nein"),IF(C16&lt;&gt;"",VLOOKUP(C16,'VMA2016'!A6:D244,4,),VLOOKUP(F16,'VMA2016'!A6:D244,4,)),"")</f>
        <v/>
      </c>
      <c r="W16" s="229"/>
      <c r="Y16" s="202">
        <f>IF(AND(Q16="JA",C16&lt;&gt;""),(VLOOKUP(C16,'VMA2016'!A7:D245,2,0)*0.2),IF(AND(Q16="ja",F16&lt;&gt;""),(VLOOKUP(F16,'VMA2016'!A7:D245,2,0)*0.2),))</f>
        <v>0</v>
      </c>
      <c r="Z16" s="202">
        <f>IF(AND(R16="JA",C16&lt;&gt;""),(VLOOKUP(C16,'VMA2016'!A7:D245,2,0)*0.4),IF(AND(R16="ja",F16&lt;&gt;""),(VLOOKUP(F16,'VMA2016'!A7:D245,2,0)*0.4),))</f>
        <v>0</v>
      </c>
      <c r="AA16" s="202">
        <f>IF(AND(S16="JA",C16&lt;&gt;""),(VLOOKUP(C16,'VMA2016'!A7:D245,2,0)*0.4),IF(AND(S16="ja",F16&lt;&gt;""),(VLOOKUP(F16,'VMA2016'!A7:D245,2,0)*0.4),))</f>
        <v>0</v>
      </c>
      <c r="AB16" s="202">
        <f t="shared" si="1"/>
        <v>0</v>
      </c>
      <c r="AC16" s="218">
        <f t="shared" si="2"/>
        <v>0</v>
      </c>
      <c r="AD16" s="218" t="str">
        <f t="shared" si="3"/>
        <v/>
      </c>
      <c r="AE16" s="218" t="e">
        <f t="shared" si="4"/>
        <v>#VALUE!</v>
      </c>
      <c r="AF16" s="218">
        <f t="shared" si="9"/>
        <v>0</v>
      </c>
      <c r="AG16" s="202" t="e">
        <f t="shared" si="10"/>
        <v>#VALUE!</v>
      </c>
      <c r="AH16" s="202">
        <f t="shared" si="8"/>
        <v>0</v>
      </c>
      <c r="AI16" s="202">
        <f t="shared" si="5"/>
        <v>0</v>
      </c>
      <c r="AJ16" s="202">
        <f t="shared" si="6"/>
        <v>0</v>
      </c>
    </row>
    <row r="17" spans="2:36" s="202" customFormat="1" ht="28.5" customHeight="1" x14ac:dyDescent="0.2">
      <c r="B17" s="203" t="s">
        <v>464</v>
      </c>
      <c r="C17" s="222"/>
      <c r="D17" s="223"/>
      <c r="E17" s="207" t="s">
        <v>278</v>
      </c>
      <c r="F17" s="207" t="s">
        <v>373</v>
      </c>
      <c r="G17" s="225"/>
      <c r="H17" s="224"/>
      <c r="I17" s="230" t="s">
        <v>373</v>
      </c>
      <c r="J17" s="208">
        <v>43974</v>
      </c>
      <c r="K17" s="209">
        <v>0.64583333333333337</v>
      </c>
      <c r="L17" s="206">
        <v>1</v>
      </c>
      <c r="M17" s="210">
        <f t="shared" si="7"/>
        <v>0.35416666666666663</v>
      </c>
      <c r="N17" s="211">
        <f>IF(AND(J17&lt;&gt;"",$F$3&lt;&gt;"",$H$5&lt;&gt;"",$V$5&lt;&gt;"",ISNUMBER(M17)),IF(AND(C17&lt;&gt;"",M17&gt;TIME(8,,)),VLOOKUP(C17,'VMA2016'!$A$3:$D$241,3,),IF(OR(AND(F17&lt;&gt;"",M17&gt;TIME(8,,),M17&lt;TIME(23,59,59)),AND(K17&lt;TIME(,,1),M17&lt;TIME(23,59,59),K17&lt;&gt;""),AND(L17&gt;TIME(23,59,59),M17&lt;TIME(8,,1))),VLOOKUP(F17,'VMA2016'!$A$3:$D$241,3,),IF(M17&gt;TIME(23,59,59),VLOOKUP(F17,'VMA2016'!$A$3:$D$241,2),""))),"")</f>
        <v>20</v>
      </c>
      <c r="O17" s="220" t="s">
        <v>16</v>
      </c>
      <c r="P17" s="209" t="s">
        <v>465</v>
      </c>
      <c r="Q17" s="213"/>
      <c r="R17" s="213"/>
      <c r="S17" s="209" t="s">
        <v>16</v>
      </c>
      <c r="T17" s="214">
        <f t="shared" si="0"/>
        <v>8.3999999999999986</v>
      </c>
      <c r="U17" s="231">
        <v>45</v>
      </c>
      <c r="V17" s="216" t="str">
        <f>IF(AND($H$5="ja",O17="ja",U17=0,$V$5="nein"),IF(C17&lt;&gt;"",VLOOKUP(C17,'VMA2016'!A7:D245,4,),VLOOKUP(F17,'VMA2016'!A7:D245,4,)),"")</f>
        <v/>
      </c>
      <c r="W17" s="217">
        <v>203</v>
      </c>
      <c r="Y17" s="202">
        <f>IF(AND(Q17="JA",C17&lt;&gt;""),(VLOOKUP(C17,'VMA2016'!A8:D246,2,0)*0.2),IF(AND(Q17="ja",F17&lt;&gt;""),(VLOOKUP(F17,'VMA2016'!A8:D246,2,0)*0.2),))</f>
        <v>0</v>
      </c>
      <c r="Z17" s="202">
        <f>IF(AND(R17="JA",C17&lt;&gt;""),(VLOOKUP(C17,'VMA2016'!A8:D246,2,0)*0.4),IF(AND(R17="ja",F17&lt;&gt;""),(VLOOKUP(F17,'VMA2016'!A8:D246,2,0)*0.4),))</f>
        <v>0</v>
      </c>
      <c r="AA17" s="202">
        <f>IF(AND(S17="JA",C17&lt;&gt;""),(VLOOKUP(C17,'VMA2016'!A8:D246,2,0)*0.4),IF(AND(S17="ja",F17&lt;&gt;""),(VLOOKUP(F17,'VMA2016'!A8:D246,2,0)*0.4),))</f>
        <v>11.600000000000001</v>
      </c>
      <c r="AB17" s="202">
        <f t="shared" si="1"/>
        <v>11.600000000000001</v>
      </c>
      <c r="AC17" s="218">
        <f t="shared" si="2"/>
        <v>8.3999999999999986</v>
      </c>
      <c r="AD17" s="218">
        <f t="shared" si="3"/>
        <v>20</v>
      </c>
      <c r="AE17" s="218">
        <f t="shared" si="4"/>
        <v>8.3999999999999986</v>
      </c>
      <c r="AF17" s="218">
        <f t="shared" si="9"/>
        <v>8.3999999999999986</v>
      </c>
      <c r="AG17" s="202">
        <f t="shared" si="10"/>
        <v>8.3999999999999986</v>
      </c>
      <c r="AH17" s="202">
        <f t="shared" si="8"/>
        <v>0</v>
      </c>
      <c r="AI17" s="202">
        <f t="shared" si="5"/>
        <v>0</v>
      </c>
      <c r="AJ17" s="202">
        <f t="shared" si="6"/>
        <v>0</v>
      </c>
    </row>
    <row r="18" spans="2:36" s="202" customFormat="1" ht="28.5" customHeight="1" x14ac:dyDescent="0.2">
      <c r="B18" s="203" t="s">
        <v>464</v>
      </c>
      <c r="C18" s="222"/>
      <c r="D18" s="223"/>
      <c r="E18" s="204" t="s">
        <v>373</v>
      </c>
      <c r="F18" s="207" t="s">
        <v>242</v>
      </c>
      <c r="G18" s="225"/>
      <c r="H18" s="207" t="s">
        <v>242</v>
      </c>
      <c r="I18" s="207" t="s">
        <v>242</v>
      </c>
      <c r="J18" s="208">
        <v>43975</v>
      </c>
      <c r="K18" s="209">
        <v>0</v>
      </c>
      <c r="L18" s="206">
        <v>1</v>
      </c>
      <c r="M18" s="210">
        <f t="shared" si="7"/>
        <v>1</v>
      </c>
      <c r="N18" s="211">
        <f>IF(AND(J18&lt;&gt;"",$F$3&lt;&gt;"",$H$5&lt;&gt;"",$V$5&lt;&gt;"",ISNUMBER(M18)),IF(AND(C18&lt;&gt;"",M18&gt;TIME(8,,)),VLOOKUP(C18,'VMA2016'!$A$3:$D$241,3,),IF(OR(AND(F18&lt;&gt;"",M18&gt;TIME(8,,),M18&lt;TIME(23,59,59)),AND(K18&lt;TIME(,,1),M18&lt;TIME(23,59,59),K18&lt;&gt;""),AND(L18&gt;TIME(23,59,59),M18&lt;TIME(8,,1))),VLOOKUP(F18,'VMA2016'!$A$3:$D$241,3,),IF(M18&gt;TIME(23,59,59),VLOOKUP(F18,'VMA2016'!$A$3:$D$241,2),""))),"")</f>
        <v>35</v>
      </c>
      <c r="O18" s="220" t="s">
        <v>16</v>
      </c>
      <c r="P18" s="209" t="s">
        <v>466</v>
      </c>
      <c r="Q18" s="213"/>
      <c r="R18" s="213"/>
      <c r="S18" s="209" t="s">
        <v>16</v>
      </c>
      <c r="T18" s="214">
        <f t="shared" si="0"/>
        <v>21</v>
      </c>
      <c r="U18" s="231">
        <v>60</v>
      </c>
      <c r="V18" s="216" t="str">
        <f>IF(AND($H$5="ja",O18="ja",U18=0,$V$5="nein"),IF(C18&lt;&gt;"",VLOOKUP(C18,'VMA2016'!A8:D246,4,),VLOOKUP(F18,'VMA2016'!A8:D246,4,)),"")</f>
        <v/>
      </c>
      <c r="W18" s="217">
        <v>269</v>
      </c>
      <c r="Y18" s="202">
        <f>IF(AND(Q18="JA",C18&lt;&gt;""),(VLOOKUP(C18,'VMA2016'!A9:D247,2,0)*0.2),IF(AND(Q18="ja",F18&lt;&gt;""),(VLOOKUP(F18,'VMA2016'!A9:D247,2,0)*0.2),))</f>
        <v>0</v>
      </c>
      <c r="Z18" s="202">
        <f>IF(AND(R18="JA",C18&lt;&gt;""),(VLOOKUP(C18,'VMA2016'!A9:D247,2,0)*0.4),IF(AND(R18="ja",F18&lt;&gt;""),(VLOOKUP(F18,'VMA2016'!A9:D247,2,0)*0.4),))</f>
        <v>0</v>
      </c>
      <c r="AA18" s="202">
        <f>IF(AND(S18="JA",C18&lt;&gt;""),(VLOOKUP(C18,'VMA2016'!A9:D247,2,0)*0.4),IF(AND(S18="ja",F18&lt;&gt;""),(VLOOKUP(F18,'VMA2016'!A9:D247,2,0)*0.4),))</f>
        <v>14</v>
      </c>
      <c r="AB18" s="202">
        <f t="shared" si="1"/>
        <v>14</v>
      </c>
      <c r="AC18" s="218">
        <f t="shared" si="2"/>
        <v>21</v>
      </c>
      <c r="AD18" s="218">
        <f t="shared" si="3"/>
        <v>35</v>
      </c>
      <c r="AE18" s="218">
        <f>IF(((N18-AB18)&gt;0),(N18-AB18),0)</f>
        <v>21</v>
      </c>
      <c r="AF18" s="218">
        <f t="shared" si="9"/>
        <v>21</v>
      </c>
      <c r="AG18" s="202">
        <f t="shared" si="10"/>
        <v>21</v>
      </c>
      <c r="AH18" s="202">
        <f>IF(AND(Y18=4.8,AF18&gt;=0),Y18,0)</f>
        <v>0</v>
      </c>
      <c r="AI18" s="202">
        <f t="shared" si="5"/>
        <v>0</v>
      </c>
      <c r="AJ18" s="202">
        <f t="shared" si="6"/>
        <v>0</v>
      </c>
    </row>
    <row r="19" spans="2:36" s="202" customFormat="1" ht="28.5" customHeight="1" x14ac:dyDescent="0.2">
      <c r="B19" s="203" t="s">
        <v>461</v>
      </c>
      <c r="C19" s="222"/>
      <c r="D19" s="223"/>
      <c r="E19" s="207" t="s">
        <v>242</v>
      </c>
      <c r="F19" s="207" t="s">
        <v>278</v>
      </c>
      <c r="G19" s="225"/>
      <c r="H19" s="207" t="s">
        <v>242</v>
      </c>
      <c r="I19" s="207" t="s">
        <v>278</v>
      </c>
      <c r="J19" s="208">
        <v>43976</v>
      </c>
      <c r="K19" s="209">
        <v>0</v>
      </c>
      <c r="L19" s="206">
        <v>0.77083333333333337</v>
      </c>
      <c r="M19" s="210">
        <f t="shared" si="7"/>
        <v>0.77083333333333337</v>
      </c>
      <c r="N19" s="211">
        <f>IF(AND(J19&lt;&gt;"",$F$3&lt;&gt;"",$H$5&lt;&gt;"",$V$5&lt;&gt;"",ISNUMBER(M19)),IF(AND(C19&lt;&gt;"",M19&gt;TIME(8,,)),VLOOKUP(C19,'VMA2016'!$A$3:$D$241,3,),IF(OR(AND(F19&lt;&gt;"",M19&gt;TIME(8,,),M19&lt;TIME(23,59,59)),AND(K19&lt;TIME(,,1),M19&lt;TIME(23,59,59),K19&lt;&gt;""),AND(L19&gt;TIME(23,59,59),M19&lt;TIME(8,,1))),VLOOKUP(F19,'VMA2016'!$A$3:$D$241,3,),IF(M19&gt;TIME(23,59,59),VLOOKUP(F19,'VMA2016'!$A$3:$D$241,2),""))),"")</f>
        <v>14</v>
      </c>
      <c r="O19" s="220" t="s">
        <v>16</v>
      </c>
      <c r="P19" s="209" t="s">
        <v>466</v>
      </c>
      <c r="Q19" s="213"/>
      <c r="R19" s="213"/>
      <c r="S19" s="213"/>
      <c r="T19" s="214">
        <f t="shared" si="0"/>
        <v>14</v>
      </c>
      <c r="U19" s="231">
        <v>60</v>
      </c>
      <c r="V19" s="216" t="str">
        <f>IF(AND($H$5="ja",O19="ja",U19=0,$V$5="nein"),IF(C19&lt;&gt;"",VLOOKUP(C19,'VMA2016'!A9:D247,4,),VLOOKUP(F19,'VMA2016'!A9:D247,4,)),"")</f>
        <v/>
      </c>
      <c r="W19" s="217">
        <v>165</v>
      </c>
      <c r="Y19" s="202">
        <f>IF(AND(Q19="JA",C19&lt;&gt;""),(VLOOKUP(C19,'VMA2016'!A14:D252,2,0)*0.2),IF(AND(Q19="ja",F19&lt;&gt;""),(VLOOKUP(F19,'VMA2016'!A14:D252,2,0)*0.2),))</f>
        <v>0</v>
      </c>
      <c r="Z19" s="202">
        <f>IF(AND(R19="JA",C19&lt;&gt;""),(VLOOKUP(C19,'VMA2016'!A14:D252,2,0)*0.4),IF(AND(R19="ja",F19&lt;&gt;""),(VLOOKUP(F19,'VMA2016'!A14:D252,2,0)*0.4),))</f>
        <v>0</v>
      </c>
      <c r="AA19" s="202">
        <f>IF(AND(S19="JA",C19&lt;&gt;""),(VLOOKUP(C19,'VMA2016'!A14:D252,2,0)*0.4),IF(AND(S19="ja",F19&lt;&gt;""),(VLOOKUP(F19,'VMA2016'!A14:D252,2,0)*0.4),))</f>
        <v>0</v>
      </c>
      <c r="AB19" s="202">
        <f t="shared" si="1"/>
        <v>0</v>
      </c>
      <c r="AC19" s="218">
        <f t="shared" si="2"/>
        <v>14</v>
      </c>
      <c r="AD19" s="218">
        <f t="shared" si="3"/>
        <v>14</v>
      </c>
      <c r="AE19" s="218">
        <f>IF(((N19-AB19)&gt;0),(N19-AB19),0)</f>
        <v>14</v>
      </c>
      <c r="AF19" s="218">
        <f>IF((AC19&lt;=0),0,AE19)</f>
        <v>14</v>
      </c>
      <c r="AG19" s="202">
        <f>IF(AE19&gt;=0,AE19,0)</f>
        <v>14</v>
      </c>
      <c r="AH19" s="202">
        <f>IF(AND(Y19=4.8,AF19&gt;=0),Y19,0)</f>
        <v>0</v>
      </c>
      <c r="AI19" s="202">
        <f t="shared" si="5"/>
        <v>0</v>
      </c>
      <c r="AJ19" s="202">
        <f t="shared" si="6"/>
        <v>0</v>
      </c>
    </row>
    <row r="20" spans="2:36" s="202" customFormat="1" ht="28.5" customHeight="1" thickBot="1" x14ac:dyDescent="0.25">
      <c r="B20" s="232"/>
      <c r="C20" s="233"/>
      <c r="D20" s="234"/>
      <c r="E20" s="233"/>
      <c r="F20" s="235"/>
      <c r="G20" s="236"/>
      <c r="H20" s="237"/>
      <c r="I20" s="238"/>
      <c r="J20" s="239"/>
      <c r="K20" s="240"/>
      <c r="L20" s="235"/>
      <c r="M20" s="210" t="str">
        <f t="shared" si="7"/>
        <v/>
      </c>
      <c r="N20" s="211" t="str">
        <f>IF(AND(J20&lt;&gt;"",$F$3&lt;&gt;"",$H$5&lt;&gt;"",$V$5&lt;&gt;"",ISNUMBER(M20)),IF(AND(C20&lt;&gt;"",M20&gt;TIME(8,,)),VLOOKUP(C20,'VMA2016'!$A$3:$D$241,3,),IF(OR(AND(F20&lt;&gt;"",M20&gt;TIME(8,,),M20&lt;TIME(23,59,59)),AND(K20&lt;TIME(,,1),M20&lt;TIME(23,59,59),K20&lt;&gt;""),AND(L20&gt;TIME(23,59,59),M20&lt;TIME(8,,1))),VLOOKUP(F20,'VMA2016'!$A$3:$D$241,3,),IF(M20&gt;TIME(23,59,59),VLOOKUP(F20,'VMA2016'!$A$3:$D$241,2),""))),"")</f>
        <v/>
      </c>
      <c r="O20" s="241"/>
      <c r="P20" s="240"/>
      <c r="Q20" s="240"/>
      <c r="R20" s="240"/>
      <c r="S20" s="240"/>
      <c r="T20" s="214">
        <f t="shared" si="0"/>
        <v>0</v>
      </c>
      <c r="U20" s="242"/>
      <c r="V20" s="216" t="str">
        <f>IF(AND($H$5="ja",O20="ja",U20=0,$V$5="nein"),IF(C20&lt;&gt;"",VLOOKUP(C20,'VMA2016'!A10:D248,4,),VLOOKUP(F20,'VMA2016'!A10:D248,4,)),"")</f>
        <v/>
      </c>
      <c r="W20" s="243"/>
      <c r="Y20" s="202">
        <f>IF(AND(Q20="JA",C20&lt;&gt;""),(VLOOKUP(C20,'VMA2016'!A15:D253,2,0)*0.2),IF(AND(Q20="ja",F20&lt;&gt;""),(VLOOKUP(F20,'VMA2016'!A15:D253,2,0)*0.2),))</f>
        <v>0</v>
      </c>
      <c r="Z20" s="202">
        <f>IF(AND(R20="JA",C20&lt;&gt;""),(VLOOKUP(C20,'VMA2016'!A15:D253,2,0)*0.4),IF(AND(R20="ja",F20&lt;&gt;""),(VLOOKUP(F20,'VMA2016'!A15:D253,2,0)*0.4),))</f>
        <v>0</v>
      </c>
      <c r="AA20" s="202">
        <f>IF(AND(S20="JA",C20&lt;&gt;""),(VLOOKUP(C20,'VMA2016'!A15:D253,2,0)*0.4),IF(AND(S20="ja",F20&lt;&gt;""),(VLOOKUP(F20,'VMA2016'!A15:D253,2,0)*0.4),))</f>
        <v>0</v>
      </c>
      <c r="AB20" s="202">
        <f t="shared" si="1"/>
        <v>0</v>
      </c>
      <c r="AC20" s="218">
        <f t="shared" si="2"/>
        <v>0</v>
      </c>
      <c r="AD20" s="218" t="str">
        <f t="shared" si="3"/>
        <v/>
      </c>
      <c r="AE20" s="218" t="e">
        <f>IF(((N20-AB20)&gt;0),(N20-AB20),0)</f>
        <v>#VALUE!</v>
      </c>
      <c r="AF20" s="218">
        <f>IF((AC20&lt;=0),0,AE20)</f>
        <v>0</v>
      </c>
      <c r="AG20" s="202" t="e">
        <f>IF(AE20&gt;=0,AE20,0)</f>
        <v>#VALUE!</v>
      </c>
      <c r="AH20" s="202">
        <f>IF(AND(Y20=4.8,AF20&gt;=0),Y20,0)</f>
        <v>0</v>
      </c>
      <c r="AI20" s="202">
        <f t="shared" si="5"/>
        <v>0</v>
      </c>
      <c r="AJ20" s="202">
        <f t="shared" si="6"/>
        <v>0</v>
      </c>
    </row>
    <row r="21" spans="2:36" s="251" customFormat="1" ht="17.45" customHeight="1" thickBot="1" x14ac:dyDescent="0.25">
      <c r="B21" s="244" t="s">
        <v>3</v>
      </c>
      <c r="C21" s="245"/>
      <c r="D21" s="245"/>
      <c r="E21" s="245"/>
      <c r="F21" s="245"/>
      <c r="G21" s="245"/>
      <c r="H21" s="245"/>
      <c r="I21" s="245"/>
      <c r="J21" s="245"/>
      <c r="K21" s="245"/>
      <c r="L21" s="245"/>
      <c r="M21" s="245"/>
      <c r="N21" s="246"/>
      <c r="O21" s="245"/>
      <c r="P21" s="245"/>
      <c r="Q21" s="247"/>
      <c r="R21" s="247"/>
      <c r="S21" s="247"/>
      <c r="T21" s="248">
        <f>SUM(T11:T20)</f>
        <v>104.8</v>
      </c>
      <c r="U21" s="249">
        <f>SUM(U11:U20)</f>
        <v>165</v>
      </c>
      <c r="V21" s="249">
        <f>SUM(V11:V20)</f>
        <v>188</v>
      </c>
      <c r="W21" s="250">
        <f>SUM(W11:W20)</f>
        <v>987</v>
      </c>
      <c r="Y21" s="202">
        <f>SUM(Y11:Y20)</f>
        <v>15.600000000000001</v>
      </c>
      <c r="Z21" s="202">
        <f t="shared" ref="Z21:AJ21" si="11">SUM(Z11:Z20)</f>
        <v>20</v>
      </c>
      <c r="AA21" s="202">
        <f t="shared" si="11"/>
        <v>25.6</v>
      </c>
      <c r="AB21" s="202">
        <f t="shared" si="11"/>
        <v>61.2</v>
      </c>
      <c r="AC21" s="218">
        <f t="shared" si="2"/>
        <v>0</v>
      </c>
      <c r="AD21" s="202">
        <f t="shared" si="11"/>
        <v>166</v>
      </c>
      <c r="AE21" s="202" t="e">
        <f t="shared" si="11"/>
        <v>#VALUE!</v>
      </c>
      <c r="AF21" s="202">
        <f t="shared" si="11"/>
        <v>104.8</v>
      </c>
      <c r="AG21" s="202" t="e">
        <f t="shared" si="11"/>
        <v>#VALUE!</v>
      </c>
      <c r="AH21" s="202">
        <f t="shared" si="11"/>
        <v>0</v>
      </c>
      <c r="AI21" s="202">
        <f t="shared" si="11"/>
        <v>0</v>
      </c>
      <c r="AJ21" s="202">
        <f t="shared" si="11"/>
        <v>0</v>
      </c>
    </row>
    <row r="22" spans="2:36" s="260" customFormat="1" ht="5.45" customHeight="1" thickBot="1" x14ac:dyDescent="0.25">
      <c r="B22" s="252"/>
      <c r="C22" s="253"/>
      <c r="D22" s="253"/>
      <c r="E22" s="253"/>
      <c r="F22" s="253"/>
      <c r="G22" s="253"/>
      <c r="H22" s="253"/>
      <c r="I22" s="253"/>
      <c r="J22" s="254"/>
      <c r="K22" s="255"/>
      <c r="L22" s="255"/>
      <c r="M22" s="255"/>
      <c r="N22" s="255"/>
      <c r="O22" s="256"/>
      <c r="P22" s="256"/>
      <c r="Q22" s="256"/>
      <c r="R22" s="256"/>
      <c r="S22" s="256"/>
      <c r="T22" s="257"/>
      <c r="U22" s="253"/>
      <c r="V22" s="258"/>
      <c r="W22" s="259"/>
      <c r="Y22" s="202"/>
      <c r="Z22" s="202"/>
      <c r="AA22" s="202"/>
      <c r="AB22" s="202"/>
      <c r="AC22" s="218"/>
      <c r="AD22" s="202"/>
      <c r="AE22" s="202"/>
      <c r="AF22" s="202"/>
      <c r="AG22" s="202"/>
    </row>
    <row r="23" spans="2:36" s="266" customFormat="1" ht="15" customHeight="1" thickBot="1" x14ac:dyDescent="0.25">
      <c r="B23" s="261" t="s">
        <v>432</v>
      </c>
      <c r="C23" s="262"/>
      <c r="D23" s="262"/>
      <c r="E23" s="262"/>
      <c r="F23" s="262"/>
      <c r="G23" s="262"/>
      <c r="H23" s="262"/>
      <c r="I23" s="262"/>
      <c r="J23" s="262"/>
      <c r="K23" s="263"/>
      <c r="L23" s="263"/>
      <c r="M23" s="264"/>
      <c r="N23" s="264"/>
      <c r="O23" s="264"/>
      <c r="P23" s="262"/>
      <c r="Q23" s="262"/>
      <c r="R23" s="262"/>
      <c r="S23" s="265"/>
      <c r="T23" s="364">
        <f>AF21</f>
        <v>104.8</v>
      </c>
      <c r="U23" s="365"/>
      <c r="V23" s="365"/>
      <c r="W23" s="366"/>
      <c r="Y23" s="251"/>
      <c r="Z23" s="251"/>
      <c r="AA23" s="251"/>
      <c r="AB23" s="251"/>
      <c r="AC23" s="267"/>
      <c r="AD23" s="251"/>
      <c r="AE23" s="251"/>
      <c r="AF23" s="251"/>
      <c r="AG23" s="251"/>
    </row>
    <row r="24" spans="2:36" s="266" customFormat="1" ht="5.45" customHeight="1" thickBot="1" x14ac:dyDescent="0.25">
      <c r="B24" s="268"/>
      <c r="C24" s="269"/>
      <c r="D24" s="269"/>
      <c r="E24" s="270"/>
      <c r="F24" s="270"/>
      <c r="G24" s="270"/>
      <c r="H24" s="270"/>
      <c r="I24" s="270"/>
      <c r="J24" s="270"/>
      <c r="K24" s="270"/>
      <c r="L24" s="270"/>
      <c r="M24" s="271"/>
      <c r="N24" s="271"/>
      <c r="O24" s="271"/>
      <c r="P24" s="271"/>
      <c r="Q24" s="272"/>
      <c r="R24" s="272"/>
      <c r="S24" s="273"/>
      <c r="T24" s="272"/>
      <c r="U24" s="272"/>
      <c r="V24" s="274"/>
      <c r="W24" s="275"/>
    </row>
    <row r="25" spans="2:36" s="266" customFormat="1" ht="15" customHeight="1" thickBot="1" x14ac:dyDescent="0.25">
      <c r="B25" s="377" t="s">
        <v>4</v>
      </c>
      <c r="C25" s="378"/>
      <c r="D25" s="378"/>
      <c r="E25" s="378"/>
      <c r="F25" s="276"/>
      <c r="G25" s="276"/>
      <c r="H25" s="276"/>
      <c r="I25" s="276"/>
      <c r="J25" s="276"/>
      <c r="K25" s="276"/>
      <c r="L25" s="276"/>
      <c r="M25" s="277"/>
      <c r="N25" s="277"/>
      <c r="O25" s="278"/>
      <c r="P25" s="278"/>
      <c r="Q25" s="279"/>
      <c r="R25" s="279"/>
      <c r="S25" s="265"/>
      <c r="T25" s="364">
        <f>SUM(I26:I26)</f>
        <v>188</v>
      </c>
      <c r="U25" s="365"/>
      <c r="V25" s="365"/>
      <c r="W25" s="366"/>
    </row>
    <row r="26" spans="2:36" s="266" customFormat="1" ht="12.75" customHeight="1" x14ac:dyDescent="0.2">
      <c r="B26" s="280"/>
      <c r="C26" s="281" t="s">
        <v>454</v>
      </c>
      <c r="D26" s="272"/>
      <c r="E26" s="282">
        <f>U21</f>
        <v>165</v>
      </c>
      <c r="F26" s="272"/>
      <c r="G26" s="281" t="s">
        <v>456</v>
      </c>
      <c r="H26" s="272"/>
      <c r="I26" s="282">
        <f>V21</f>
        <v>188</v>
      </c>
      <c r="J26" s="272"/>
      <c r="K26" s="283"/>
      <c r="L26" s="283"/>
      <c r="M26" s="271"/>
      <c r="N26" s="271"/>
      <c r="O26" s="271"/>
      <c r="P26" s="272"/>
      <c r="Q26" s="284"/>
      <c r="R26" s="284"/>
      <c r="S26" s="284"/>
      <c r="T26" s="284"/>
      <c r="U26" s="272"/>
      <c r="V26" s="284"/>
      <c r="W26" s="275"/>
    </row>
    <row r="27" spans="2:36" s="266" customFormat="1" ht="5.45" customHeight="1" thickBot="1" x14ac:dyDescent="0.25">
      <c r="B27" s="280"/>
      <c r="C27" s="283"/>
      <c r="D27" s="283"/>
      <c r="E27" s="272"/>
      <c r="F27" s="285"/>
      <c r="G27" s="283"/>
      <c r="H27" s="283"/>
      <c r="I27" s="283"/>
      <c r="J27" s="283"/>
      <c r="K27" s="283"/>
      <c r="L27" s="283"/>
      <c r="M27" s="271"/>
      <c r="N27" s="271"/>
      <c r="O27" s="271"/>
      <c r="P27" s="284"/>
      <c r="Q27" s="284"/>
      <c r="R27" s="284"/>
      <c r="S27" s="273"/>
      <c r="T27" s="284"/>
      <c r="U27" s="272"/>
      <c r="V27" s="284"/>
      <c r="W27" s="275"/>
    </row>
    <row r="28" spans="2:36" s="266" customFormat="1" ht="15" customHeight="1" thickBot="1" x14ac:dyDescent="0.25">
      <c r="B28" s="286" t="s">
        <v>444</v>
      </c>
      <c r="C28" s="263"/>
      <c r="D28" s="263"/>
      <c r="E28" s="263"/>
      <c r="F28" s="263"/>
      <c r="G28" s="263"/>
      <c r="H28" s="263"/>
      <c r="I28" s="263"/>
      <c r="J28" s="263"/>
      <c r="K28" s="287"/>
      <c r="L28" s="279"/>
      <c r="M28" s="278"/>
      <c r="N28" s="278"/>
      <c r="O28" s="278"/>
      <c r="P28" s="279"/>
      <c r="Q28" s="279"/>
      <c r="R28" s="279"/>
      <c r="S28" s="265"/>
      <c r="T28" s="364">
        <f>K29</f>
        <v>296.09999999999997</v>
      </c>
      <c r="U28" s="365"/>
      <c r="V28" s="365"/>
      <c r="W28" s="366"/>
    </row>
    <row r="29" spans="2:36" s="266" customFormat="1" ht="12.75" customHeight="1" x14ac:dyDescent="0.2">
      <c r="B29" s="288"/>
      <c r="C29" s="289" t="s">
        <v>455</v>
      </c>
      <c r="D29" s="272"/>
      <c r="E29" s="290" t="s">
        <v>452</v>
      </c>
      <c r="F29" s="291">
        <f>$W$21</f>
        <v>987</v>
      </c>
      <c r="G29" s="272"/>
      <c r="H29" s="290" t="s">
        <v>453</v>
      </c>
      <c r="I29" s="292">
        <f>Kürzung!$B$35</f>
        <v>0.3</v>
      </c>
      <c r="J29" s="272"/>
      <c r="K29" s="386">
        <f>I29*F29</f>
        <v>296.09999999999997</v>
      </c>
      <c r="L29" s="386"/>
      <c r="M29" s="272"/>
      <c r="N29" s="272"/>
      <c r="O29" s="272"/>
      <c r="P29" s="272"/>
      <c r="Q29" s="272"/>
      <c r="R29" s="272"/>
      <c r="S29" s="293"/>
      <c r="T29" s="293"/>
      <c r="U29" s="272"/>
      <c r="V29" s="294"/>
      <c r="W29" s="275"/>
    </row>
    <row r="30" spans="2:36" s="266" customFormat="1" ht="5.25" customHeight="1" thickBot="1" x14ac:dyDescent="0.25">
      <c r="B30" s="288"/>
      <c r="C30" s="272"/>
      <c r="D30" s="272"/>
      <c r="E30" s="295"/>
      <c r="F30" s="295"/>
      <c r="G30" s="295"/>
      <c r="H30" s="295"/>
      <c r="I30" s="295"/>
      <c r="J30" s="295"/>
      <c r="K30" s="296"/>
      <c r="L30" s="272"/>
      <c r="M30" s="293"/>
      <c r="N30" s="293"/>
      <c r="O30" s="293"/>
      <c r="P30" s="293"/>
      <c r="Q30" s="272"/>
      <c r="R30" s="272"/>
      <c r="S30" s="293"/>
      <c r="T30" s="293"/>
      <c r="U30" s="272"/>
      <c r="V30" s="294"/>
      <c r="W30" s="275"/>
    </row>
    <row r="31" spans="2:36" s="266" customFormat="1" ht="15" customHeight="1" thickBot="1" x14ac:dyDescent="0.25">
      <c r="B31" s="392" t="s">
        <v>425</v>
      </c>
      <c r="C31" s="393"/>
      <c r="D31" s="393"/>
      <c r="E31" s="393"/>
      <c r="F31" s="393"/>
      <c r="G31" s="393"/>
      <c r="H31" s="393"/>
      <c r="I31" s="393"/>
      <c r="J31" s="393"/>
      <c r="K31" s="393"/>
      <c r="L31" s="393"/>
      <c r="M31" s="393"/>
      <c r="N31" s="393"/>
      <c r="O31" s="393"/>
      <c r="P31" s="393"/>
      <c r="Q31" s="393"/>
      <c r="R31" s="393"/>
      <c r="S31" s="279"/>
      <c r="T31" s="411">
        <v>698.36</v>
      </c>
      <c r="U31" s="412"/>
      <c r="V31" s="412"/>
      <c r="W31" s="413"/>
    </row>
    <row r="32" spans="2:36" s="266" customFormat="1" ht="5.25" customHeight="1" thickBot="1" x14ac:dyDescent="0.25">
      <c r="B32" s="288"/>
      <c r="C32" s="272"/>
      <c r="D32" s="272"/>
      <c r="E32" s="272"/>
      <c r="F32" s="272"/>
      <c r="G32" s="272"/>
      <c r="H32" s="272"/>
      <c r="I32" s="272"/>
      <c r="J32" s="272"/>
      <c r="K32" s="272"/>
      <c r="L32" s="272"/>
      <c r="M32" s="272"/>
      <c r="N32" s="272"/>
      <c r="O32" s="272"/>
      <c r="P32" s="272"/>
      <c r="Q32" s="272"/>
      <c r="R32" s="272"/>
      <c r="S32" s="272"/>
      <c r="T32" s="272"/>
      <c r="U32" s="272"/>
      <c r="V32" s="274"/>
      <c r="W32" s="275"/>
    </row>
    <row r="33" spans="2:23" s="266" customFormat="1" ht="17.25" customHeight="1" x14ac:dyDescent="0.2">
      <c r="B33" s="354" t="s">
        <v>448</v>
      </c>
      <c r="C33" s="355"/>
      <c r="D33" s="355"/>
      <c r="E33" s="355"/>
      <c r="F33" s="355" t="str">
        <f>IF((($F$3)="Bitte auswählen!")," ",$F$3)</f>
        <v>Mai</v>
      </c>
      <c r="G33" s="355"/>
      <c r="H33" s="355"/>
      <c r="I33" s="297"/>
      <c r="J33" s="298"/>
      <c r="K33" s="298"/>
      <c r="L33" s="298"/>
      <c r="M33" s="298"/>
      <c r="N33" s="298"/>
      <c r="O33" s="298"/>
      <c r="P33" s="298"/>
      <c r="Q33" s="298"/>
      <c r="R33" s="298"/>
      <c r="S33" s="298"/>
      <c r="T33" s="383">
        <f>SUM(T23+T25+T28+T31)</f>
        <v>1287.26</v>
      </c>
      <c r="U33" s="384"/>
      <c r="V33" s="384"/>
      <c r="W33" s="385"/>
    </row>
    <row r="34" spans="2:23" s="266" customFormat="1" ht="15" customHeight="1" x14ac:dyDescent="0.2">
      <c r="J34" s="299"/>
      <c r="K34" s="300"/>
      <c r="L34" s="300"/>
      <c r="M34" s="300"/>
      <c r="N34" s="300"/>
      <c r="O34" s="301"/>
      <c r="P34" s="301"/>
      <c r="Q34" s="301"/>
      <c r="R34" s="301"/>
      <c r="S34" s="301"/>
      <c r="T34" s="301"/>
      <c r="V34" s="302"/>
    </row>
    <row r="35" spans="2:23" s="266" customFormat="1" ht="15" customHeight="1" x14ac:dyDescent="0.2">
      <c r="J35" s="299"/>
      <c r="K35" s="300"/>
      <c r="L35" s="300"/>
      <c r="M35" s="300"/>
      <c r="N35" s="300"/>
      <c r="O35" s="301"/>
      <c r="P35" s="301"/>
      <c r="Q35" s="301"/>
      <c r="R35" s="301"/>
      <c r="S35" s="301"/>
      <c r="T35" s="301"/>
      <c r="V35" s="302"/>
    </row>
    <row r="36" spans="2:23" s="303" customFormat="1" ht="12" x14ac:dyDescent="0.2">
      <c r="J36" s="304"/>
      <c r="K36" s="305"/>
      <c r="L36" s="305"/>
      <c r="M36" s="305"/>
      <c r="N36" s="305"/>
      <c r="O36" s="306"/>
      <c r="P36" s="306"/>
      <c r="Q36" s="306"/>
      <c r="R36" s="306"/>
      <c r="S36" s="306"/>
      <c r="T36" s="306"/>
      <c r="V36" s="307"/>
    </row>
    <row r="37" spans="2:23" s="303" customFormat="1" ht="12" x14ac:dyDescent="0.2">
      <c r="J37" s="304"/>
      <c r="K37" s="305"/>
      <c r="L37" s="305"/>
      <c r="M37" s="305"/>
      <c r="N37" s="305"/>
      <c r="O37" s="306"/>
      <c r="P37" s="306"/>
      <c r="Q37" s="306"/>
      <c r="R37" s="306"/>
      <c r="S37" s="306"/>
      <c r="T37" s="306"/>
      <c r="V37" s="307"/>
    </row>
    <row r="38" spans="2:23" s="303" customFormat="1" ht="12" x14ac:dyDescent="0.2">
      <c r="J38" s="304"/>
      <c r="K38" s="305"/>
      <c r="L38" s="305"/>
      <c r="M38" s="305"/>
      <c r="N38" s="305"/>
      <c r="O38" s="306"/>
      <c r="P38" s="306"/>
      <c r="Q38" s="306"/>
      <c r="R38" s="306"/>
      <c r="S38" s="306"/>
      <c r="T38" s="306"/>
      <c r="V38" s="307"/>
    </row>
    <row r="39" spans="2:23" s="303" customFormat="1" ht="12" x14ac:dyDescent="0.2">
      <c r="J39" s="304"/>
      <c r="K39" s="305"/>
      <c r="L39" s="305"/>
      <c r="M39" s="305"/>
      <c r="N39" s="305"/>
      <c r="O39" s="306"/>
      <c r="P39" s="306"/>
      <c r="Q39" s="306"/>
      <c r="R39" s="306"/>
      <c r="S39" s="306"/>
      <c r="T39" s="306"/>
      <c r="V39" s="307"/>
    </row>
    <row r="40" spans="2:23" s="303" customFormat="1" ht="12" x14ac:dyDescent="0.2">
      <c r="J40" s="304"/>
      <c r="K40" s="305"/>
      <c r="L40" s="305"/>
      <c r="M40" s="305"/>
      <c r="N40" s="305"/>
      <c r="O40" s="306"/>
      <c r="P40" s="306"/>
      <c r="Q40" s="306"/>
      <c r="R40" s="306"/>
      <c r="S40" s="306"/>
      <c r="T40" s="306"/>
      <c r="V40" s="307"/>
    </row>
    <row r="41" spans="2:23" s="303" customFormat="1" ht="12" x14ac:dyDescent="0.2">
      <c r="J41" s="304"/>
      <c r="K41" s="305"/>
      <c r="L41" s="305"/>
      <c r="M41" s="305"/>
      <c r="N41" s="305"/>
      <c r="O41" s="306"/>
      <c r="P41" s="306"/>
      <c r="Q41" s="306"/>
      <c r="R41" s="306"/>
      <c r="S41" s="306"/>
      <c r="T41" s="306"/>
      <c r="V41" s="307"/>
    </row>
    <row r="42" spans="2:23" s="303" customFormat="1" ht="12" x14ac:dyDescent="0.2">
      <c r="J42" s="304"/>
      <c r="K42" s="305"/>
      <c r="L42" s="305"/>
      <c r="M42" s="305"/>
      <c r="N42" s="305"/>
      <c r="O42" s="306"/>
      <c r="P42" s="306"/>
      <c r="Q42" s="306"/>
      <c r="R42" s="306"/>
      <c r="S42" s="306"/>
      <c r="T42" s="306"/>
      <c r="V42" s="307"/>
    </row>
    <row r="43" spans="2:23" s="303" customFormat="1" ht="12" x14ac:dyDescent="0.2">
      <c r="J43" s="304"/>
      <c r="K43" s="305"/>
      <c r="L43" s="305"/>
      <c r="M43" s="305"/>
      <c r="N43" s="305"/>
      <c r="O43" s="306"/>
      <c r="P43" s="306"/>
      <c r="Q43" s="306"/>
      <c r="R43" s="306"/>
      <c r="S43" s="306"/>
      <c r="T43" s="306"/>
      <c r="V43" s="307"/>
    </row>
    <row r="44" spans="2:23" s="303" customFormat="1" ht="12" x14ac:dyDescent="0.2">
      <c r="J44" s="304"/>
      <c r="K44" s="305"/>
      <c r="L44" s="305"/>
      <c r="M44" s="305"/>
      <c r="N44" s="305"/>
      <c r="O44" s="306"/>
      <c r="P44" s="306"/>
      <c r="Q44" s="306"/>
      <c r="R44" s="306"/>
      <c r="S44" s="306"/>
      <c r="T44" s="306"/>
      <c r="V44" s="307"/>
    </row>
    <row r="45" spans="2:23" s="303" customFormat="1" ht="12" x14ac:dyDescent="0.2">
      <c r="J45" s="304"/>
      <c r="K45" s="305"/>
      <c r="L45" s="305"/>
      <c r="M45" s="305"/>
      <c r="N45" s="305"/>
      <c r="O45" s="306"/>
      <c r="P45" s="306"/>
      <c r="Q45" s="306"/>
      <c r="R45" s="306"/>
      <c r="S45" s="306"/>
      <c r="T45" s="306"/>
      <c r="V45" s="307"/>
    </row>
    <row r="46" spans="2:23" s="303" customFormat="1" ht="12" x14ac:dyDescent="0.2">
      <c r="J46" s="304"/>
      <c r="K46" s="305"/>
      <c r="L46" s="305"/>
      <c r="M46" s="305"/>
      <c r="N46" s="305"/>
      <c r="O46" s="306"/>
      <c r="P46" s="306"/>
      <c r="Q46" s="306"/>
      <c r="R46" s="306"/>
      <c r="S46" s="306"/>
      <c r="T46" s="306"/>
      <c r="V46" s="307"/>
    </row>
    <row r="47" spans="2:23" s="303" customFormat="1" ht="12" x14ac:dyDescent="0.2">
      <c r="J47" s="304"/>
      <c r="K47" s="305"/>
      <c r="L47" s="305"/>
      <c r="M47" s="305"/>
      <c r="N47" s="305"/>
      <c r="O47" s="306"/>
      <c r="P47" s="306"/>
      <c r="Q47" s="306"/>
      <c r="R47" s="306"/>
      <c r="S47" s="306"/>
      <c r="T47" s="306"/>
      <c r="V47" s="307"/>
    </row>
    <row r="48" spans="2:23" s="303" customFormat="1" ht="12" x14ac:dyDescent="0.2">
      <c r="J48" s="304"/>
      <c r="K48" s="305"/>
      <c r="L48" s="305"/>
      <c r="M48" s="305"/>
      <c r="N48" s="305"/>
      <c r="O48" s="306"/>
      <c r="P48" s="306"/>
      <c r="Q48" s="306"/>
      <c r="R48" s="306"/>
      <c r="S48" s="306"/>
      <c r="T48" s="306"/>
      <c r="V48" s="307"/>
    </row>
    <row r="49" spans="10:22" s="303" customFormat="1" ht="12" x14ac:dyDescent="0.2">
      <c r="J49" s="304"/>
      <c r="K49" s="305"/>
      <c r="L49" s="305"/>
      <c r="M49" s="305"/>
      <c r="N49" s="305"/>
      <c r="O49" s="306"/>
      <c r="P49" s="306"/>
      <c r="Q49" s="306"/>
      <c r="R49" s="306"/>
      <c r="S49" s="306"/>
      <c r="T49" s="306"/>
      <c r="V49" s="307"/>
    </row>
    <row r="50" spans="10:22" s="303" customFormat="1" ht="12" x14ac:dyDescent="0.2">
      <c r="J50" s="304"/>
      <c r="K50" s="305"/>
      <c r="L50" s="305"/>
      <c r="M50" s="305"/>
      <c r="N50" s="305"/>
      <c r="O50" s="306"/>
      <c r="P50" s="306"/>
      <c r="Q50" s="306"/>
      <c r="R50" s="306"/>
      <c r="S50" s="306"/>
      <c r="T50" s="306"/>
      <c r="V50" s="307"/>
    </row>
    <row r="51" spans="10:22" s="303" customFormat="1" ht="12" x14ac:dyDescent="0.2">
      <c r="J51" s="304"/>
      <c r="K51" s="305"/>
      <c r="L51" s="305"/>
      <c r="M51" s="305"/>
      <c r="N51" s="305"/>
      <c r="O51" s="306"/>
      <c r="P51" s="306"/>
      <c r="Q51" s="306"/>
      <c r="R51" s="306"/>
      <c r="S51" s="306"/>
      <c r="T51" s="306"/>
      <c r="V51" s="307"/>
    </row>
    <row r="52" spans="10:22" s="303" customFormat="1" ht="12" x14ac:dyDescent="0.2">
      <c r="J52" s="304"/>
      <c r="K52" s="305"/>
      <c r="L52" s="305"/>
      <c r="M52" s="305"/>
      <c r="N52" s="305"/>
      <c r="O52" s="306"/>
      <c r="P52" s="306"/>
      <c r="Q52" s="306"/>
      <c r="R52" s="306"/>
      <c r="S52" s="306"/>
      <c r="T52" s="306"/>
      <c r="V52" s="307"/>
    </row>
    <row r="53" spans="10:22" s="303" customFormat="1" ht="12" x14ac:dyDescent="0.2">
      <c r="J53" s="304"/>
      <c r="K53" s="305"/>
      <c r="L53" s="305"/>
      <c r="M53" s="305"/>
      <c r="N53" s="305"/>
      <c r="O53" s="306"/>
      <c r="P53" s="306"/>
      <c r="Q53" s="306"/>
      <c r="R53" s="306"/>
      <c r="S53" s="306"/>
      <c r="T53" s="306"/>
      <c r="V53" s="307"/>
    </row>
    <row r="54" spans="10:22" s="303" customFormat="1" ht="12" x14ac:dyDescent="0.2">
      <c r="J54" s="304"/>
      <c r="K54" s="305"/>
      <c r="L54" s="305"/>
      <c r="M54" s="305"/>
      <c r="N54" s="305"/>
      <c r="O54" s="306"/>
      <c r="P54" s="306"/>
      <c r="Q54" s="306"/>
      <c r="R54" s="306"/>
      <c r="S54" s="306"/>
      <c r="T54" s="306"/>
      <c r="V54" s="307"/>
    </row>
    <row r="55" spans="10:22" s="303" customFormat="1" ht="12" x14ac:dyDescent="0.2">
      <c r="J55" s="304"/>
      <c r="K55" s="305"/>
      <c r="L55" s="305"/>
      <c r="M55" s="305"/>
      <c r="N55" s="305"/>
      <c r="O55" s="306"/>
      <c r="P55" s="306"/>
      <c r="Q55" s="306"/>
      <c r="R55" s="306"/>
      <c r="S55" s="306"/>
      <c r="T55" s="306"/>
      <c r="V55" s="307"/>
    </row>
    <row r="56" spans="10:22" s="303" customFormat="1" ht="12" x14ac:dyDescent="0.2">
      <c r="J56" s="304"/>
      <c r="K56" s="305"/>
      <c r="L56" s="305"/>
      <c r="M56" s="305"/>
      <c r="N56" s="305"/>
      <c r="O56" s="306"/>
      <c r="P56" s="306"/>
      <c r="Q56" s="306"/>
      <c r="R56" s="306"/>
      <c r="S56" s="306"/>
      <c r="T56" s="306"/>
      <c r="V56" s="307"/>
    </row>
    <row r="57" spans="10:22" s="303" customFormat="1" ht="12" x14ac:dyDescent="0.2">
      <c r="J57" s="304"/>
      <c r="K57" s="305"/>
      <c r="L57" s="305"/>
      <c r="M57" s="305"/>
      <c r="N57" s="305"/>
      <c r="O57" s="306"/>
      <c r="P57" s="306"/>
      <c r="Q57" s="306"/>
      <c r="R57" s="306"/>
      <c r="S57" s="306"/>
      <c r="T57" s="306"/>
      <c r="V57" s="307"/>
    </row>
    <row r="58" spans="10:22" s="303" customFormat="1" ht="12" x14ac:dyDescent="0.2">
      <c r="J58" s="304"/>
      <c r="K58" s="305"/>
      <c r="L58" s="305"/>
      <c r="M58" s="305"/>
      <c r="N58" s="305"/>
      <c r="O58" s="306"/>
      <c r="P58" s="306"/>
      <c r="Q58" s="306"/>
      <c r="R58" s="306"/>
      <c r="S58" s="306"/>
      <c r="T58" s="306"/>
      <c r="V58" s="307"/>
    </row>
    <row r="59" spans="10:22" s="303" customFormat="1" ht="12" x14ac:dyDescent="0.2">
      <c r="J59" s="304"/>
      <c r="K59" s="305"/>
      <c r="L59" s="305"/>
      <c r="M59" s="305"/>
      <c r="N59" s="305"/>
      <c r="O59" s="306"/>
      <c r="P59" s="306"/>
      <c r="Q59" s="306"/>
      <c r="R59" s="306"/>
      <c r="S59" s="306"/>
      <c r="T59" s="306"/>
      <c r="V59" s="307"/>
    </row>
    <row r="60" spans="10:22" s="303" customFormat="1" ht="12" x14ac:dyDescent="0.2">
      <c r="J60" s="304"/>
      <c r="K60" s="305"/>
      <c r="L60" s="305"/>
      <c r="M60" s="305"/>
      <c r="N60" s="305"/>
      <c r="O60" s="306"/>
      <c r="P60" s="306"/>
      <c r="Q60" s="306"/>
      <c r="R60" s="306"/>
      <c r="S60" s="306"/>
      <c r="T60" s="306"/>
      <c r="V60" s="307"/>
    </row>
    <row r="61" spans="10:22" s="303" customFormat="1" ht="12" x14ac:dyDescent="0.2">
      <c r="J61" s="304"/>
      <c r="K61" s="305"/>
      <c r="L61" s="305"/>
      <c r="M61" s="305"/>
      <c r="N61" s="305"/>
      <c r="O61" s="306"/>
      <c r="P61" s="306"/>
      <c r="Q61" s="306"/>
      <c r="R61" s="306"/>
      <c r="S61" s="306"/>
      <c r="T61" s="306"/>
      <c r="V61" s="307"/>
    </row>
    <row r="62" spans="10:22" s="303" customFormat="1" ht="12" x14ac:dyDescent="0.2">
      <c r="J62" s="304"/>
      <c r="K62" s="305"/>
      <c r="L62" s="305"/>
      <c r="M62" s="305"/>
      <c r="N62" s="305"/>
      <c r="O62" s="306"/>
      <c r="P62" s="306"/>
      <c r="Q62" s="306"/>
      <c r="R62" s="306"/>
      <c r="S62" s="306"/>
      <c r="T62" s="306"/>
      <c r="V62" s="307"/>
    </row>
    <row r="63" spans="10:22" s="303" customFormat="1" ht="12" x14ac:dyDescent="0.2">
      <c r="J63" s="304"/>
      <c r="K63" s="305"/>
      <c r="L63" s="305"/>
      <c r="M63" s="305"/>
      <c r="N63" s="305"/>
      <c r="O63" s="306"/>
      <c r="P63" s="306"/>
      <c r="Q63" s="306"/>
      <c r="R63" s="306"/>
      <c r="S63" s="306"/>
      <c r="T63" s="306"/>
      <c r="V63" s="307"/>
    </row>
    <row r="64" spans="10:22" s="303" customFormat="1" ht="12" x14ac:dyDescent="0.2">
      <c r="J64" s="304"/>
      <c r="K64" s="305"/>
      <c r="L64" s="305"/>
      <c r="M64" s="305"/>
      <c r="N64" s="305"/>
      <c r="O64" s="306"/>
      <c r="P64" s="306"/>
      <c r="Q64" s="306"/>
      <c r="R64" s="306"/>
      <c r="S64" s="306"/>
      <c r="T64" s="306"/>
      <c r="V64" s="307"/>
    </row>
    <row r="65" spans="10:22" s="303" customFormat="1" ht="12" x14ac:dyDescent="0.2">
      <c r="J65" s="304"/>
      <c r="K65" s="305"/>
      <c r="L65" s="305"/>
      <c r="M65" s="305"/>
      <c r="N65" s="305"/>
      <c r="O65" s="306"/>
      <c r="P65" s="306"/>
      <c r="Q65" s="306"/>
      <c r="R65" s="306"/>
      <c r="S65" s="306"/>
      <c r="T65" s="306"/>
      <c r="V65" s="307"/>
    </row>
    <row r="66" spans="10:22" s="303" customFormat="1" ht="12" x14ac:dyDescent="0.2">
      <c r="J66" s="304"/>
      <c r="K66" s="305"/>
      <c r="L66" s="305"/>
      <c r="M66" s="305"/>
      <c r="N66" s="305"/>
      <c r="O66" s="306"/>
      <c r="P66" s="306"/>
      <c r="Q66" s="306"/>
      <c r="R66" s="306"/>
      <c r="S66" s="306"/>
      <c r="T66" s="306"/>
      <c r="V66" s="307"/>
    </row>
    <row r="67" spans="10:22" s="303" customFormat="1" ht="12" x14ac:dyDescent="0.2">
      <c r="J67" s="304"/>
      <c r="K67" s="305"/>
      <c r="L67" s="305"/>
      <c r="M67" s="305"/>
      <c r="N67" s="305"/>
      <c r="O67" s="306"/>
      <c r="P67" s="306"/>
      <c r="Q67" s="306"/>
      <c r="R67" s="306"/>
      <c r="S67" s="306"/>
      <c r="T67" s="306"/>
      <c r="V67" s="307"/>
    </row>
    <row r="68" spans="10:22" s="303" customFormat="1" ht="12" x14ac:dyDescent="0.2">
      <c r="J68" s="304"/>
      <c r="K68" s="305"/>
      <c r="L68" s="305"/>
      <c r="M68" s="305"/>
      <c r="N68" s="305"/>
      <c r="O68" s="306"/>
      <c r="P68" s="306"/>
      <c r="Q68" s="306"/>
      <c r="R68" s="306"/>
      <c r="S68" s="306"/>
      <c r="T68" s="306"/>
      <c r="V68" s="307"/>
    </row>
    <row r="69" spans="10:22" s="303" customFormat="1" ht="12" x14ac:dyDescent="0.2">
      <c r="J69" s="304"/>
      <c r="K69" s="305"/>
      <c r="L69" s="305"/>
      <c r="M69" s="305"/>
      <c r="N69" s="305"/>
      <c r="O69" s="306"/>
      <c r="P69" s="306"/>
      <c r="Q69" s="306"/>
      <c r="R69" s="306"/>
      <c r="S69" s="306"/>
      <c r="T69" s="306"/>
      <c r="V69" s="307"/>
    </row>
    <row r="70" spans="10:22" s="303" customFormat="1" ht="12" x14ac:dyDescent="0.2">
      <c r="J70" s="304"/>
      <c r="K70" s="305"/>
      <c r="L70" s="305"/>
      <c r="M70" s="305"/>
      <c r="N70" s="305"/>
      <c r="O70" s="306"/>
      <c r="P70" s="306"/>
      <c r="Q70" s="306"/>
      <c r="R70" s="306"/>
      <c r="S70" s="306"/>
      <c r="T70" s="306"/>
      <c r="V70" s="307"/>
    </row>
    <row r="71" spans="10:22" s="303" customFormat="1" ht="12" x14ac:dyDescent="0.2">
      <c r="J71" s="304"/>
      <c r="K71" s="305"/>
      <c r="L71" s="305"/>
      <c r="M71" s="305"/>
      <c r="N71" s="305"/>
      <c r="O71" s="306"/>
      <c r="P71" s="306"/>
      <c r="Q71" s="306"/>
      <c r="R71" s="306"/>
      <c r="S71" s="306"/>
      <c r="T71" s="306"/>
      <c r="V71" s="307"/>
    </row>
    <row r="72" spans="10:22" s="303" customFormat="1" ht="12" x14ac:dyDescent="0.2">
      <c r="J72" s="304"/>
      <c r="K72" s="305"/>
      <c r="L72" s="305"/>
      <c r="M72" s="305"/>
      <c r="N72" s="305"/>
      <c r="O72" s="306"/>
      <c r="P72" s="306"/>
      <c r="Q72" s="306"/>
      <c r="R72" s="306"/>
      <c r="S72" s="306"/>
      <c r="T72" s="306"/>
      <c r="V72" s="307"/>
    </row>
    <row r="73" spans="10:22" s="303" customFormat="1" ht="12" x14ac:dyDescent="0.2">
      <c r="J73" s="304"/>
      <c r="K73" s="305"/>
      <c r="L73" s="305"/>
      <c r="M73" s="305"/>
      <c r="N73" s="305"/>
      <c r="O73" s="306"/>
      <c r="P73" s="306"/>
      <c r="Q73" s="306"/>
      <c r="R73" s="306"/>
      <c r="S73" s="306"/>
      <c r="T73" s="306"/>
      <c r="V73" s="307"/>
    </row>
    <row r="74" spans="10:22" s="303" customFormat="1" ht="12" x14ac:dyDescent="0.2">
      <c r="J74" s="304"/>
      <c r="K74" s="305"/>
      <c r="L74" s="305"/>
      <c r="M74" s="305"/>
      <c r="N74" s="305"/>
      <c r="O74" s="306"/>
      <c r="P74" s="306"/>
      <c r="Q74" s="306"/>
      <c r="R74" s="306"/>
      <c r="S74" s="306"/>
      <c r="T74" s="306"/>
      <c r="V74" s="307"/>
    </row>
    <row r="75" spans="10:22" s="303" customFormat="1" ht="12" x14ac:dyDescent="0.2">
      <c r="J75" s="304"/>
      <c r="K75" s="305"/>
      <c r="L75" s="305"/>
      <c r="M75" s="305"/>
      <c r="N75" s="305"/>
      <c r="O75" s="306"/>
      <c r="P75" s="306"/>
      <c r="Q75" s="306"/>
      <c r="R75" s="306"/>
      <c r="S75" s="306"/>
      <c r="T75" s="306"/>
      <c r="V75" s="307"/>
    </row>
    <row r="76" spans="10:22" s="303" customFormat="1" ht="12" x14ac:dyDescent="0.2">
      <c r="J76" s="304"/>
      <c r="K76" s="305"/>
      <c r="L76" s="305"/>
      <c r="M76" s="305"/>
      <c r="N76" s="305"/>
      <c r="O76" s="306"/>
      <c r="P76" s="306"/>
      <c r="Q76" s="306"/>
      <c r="R76" s="306"/>
      <c r="S76" s="306"/>
      <c r="T76" s="306"/>
      <c r="V76" s="307"/>
    </row>
    <row r="77" spans="10:22" s="303" customFormat="1" ht="12" x14ac:dyDescent="0.2">
      <c r="J77" s="304"/>
      <c r="K77" s="305"/>
      <c r="L77" s="305"/>
      <c r="M77" s="305"/>
      <c r="N77" s="305"/>
      <c r="O77" s="306"/>
      <c r="P77" s="306"/>
      <c r="Q77" s="306"/>
      <c r="R77" s="306"/>
      <c r="S77" s="306"/>
      <c r="T77" s="306"/>
      <c r="V77" s="307"/>
    </row>
    <row r="78" spans="10:22" s="303" customFormat="1" ht="12" x14ac:dyDescent="0.2">
      <c r="J78" s="304"/>
      <c r="K78" s="305"/>
      <c r="L78" s="305"/>
      <c r="M78" s="305"/>
      <c r="N78" s="305"/>
      <c r="O78" s="306"/>
      <c r="P78" s="306"/>
      <c r="Q78" s="306"/>
      <c r="R78" s="306"/>
      <c r="S78" s="306"/>
      <c r="T78" s="306"/>
      <c r="V78" s="307"/>
    </row>
    <row r="79" spans="10:22" s="303" customFormat="1" ht="12" x14ac:dyDescent="0.2">
      <c r="J79" s="304"/>
      <c r="K79" s="305"/>
      <c r="L79" s="305"/>
      <c r="M79" s="305"/>
      <c r="N79" s="305"/>
      <c r="O79" s="306"/>
      <c r="P79" s="306"/>
      <c r="Q79" s="306"/>
      <c r="R79" s="306"/>
      <c r="S79" s="306"/>
      <c r="T79" s="306"/>
      <c r="V79" s="307"/>
    </row>
    <row r="80" spans="10:22" s="303" customFormat="1" ht="12" x14ac:dyDescent="0.2">
      <c r="J80" s="304"/>
      <c r="K80" s="305"/>
      <c r="L80" s="305"/>
      <c r="M80" s="305"/>
      <c r="N80" s="305"/>
      <c r="O80" s="306"/>
      <c r="P80" s="306"/>
      <c r="Q80" s="306"/>
      <c r="R80" s="306"/>
      <c r="S80" s="306"/>
      <c r="T80" s="306"/>
      <c r="V80" s="307"/>
    </row>
    <row r="81" spans="10:22" s="303" customFormat="1" ht="12" x14ac:dyDescent="0.2">
      <c r="J81" s="304"/>
      <c r="K81" s="305"/>
      <c r="L81" s="305"/>
      <c r="M81" s="305"/>
      <c r="N81" s="305"/>
      <c r="O81" s="306"/>
      <c r="P81" s="306"/>
      <c r="Q81" s="306"/>
      <c r="R81" s="306"/>
      <c r="S81" s="306"/>
      <c r="T81" s="306"/>
      <c r="V81" s="307"/>
    </row>
    <row r="82" spans="10:22" s="303" customFormat="1" ht="12" x14ac:dyDescent="0.2">
      <c r="J82" s="304"/>
      <c r="K82" s="305"/>
      <c r="L82" s="305"/>
      <c r="M82" s="305"/>
      <c r="N82" s="305"/>
      <c r="O82" s="306"/>
      <c r="P82" s="306"/>
      <c r="Q82" s="306"/>
      <c r="R82" s="306"/>
      <c r="S82" s="306"/>
      <c r="T82" s="306"/>
      <c r="V82" s="307"/>
    </row>
    <row r="83" spans="10:22" s="303" customFormat="1" ht="12" x14ac:dyDescent="0.2">
      <c r="J83" s="304"/>
      <c r="K83" s="305"/>
      <c r="L83" s="305"/>
      <c r="M83" s="305"/>
      <c r="N83" s="305"/>
      <c r="O83" s="306"/>
      <c r="P83" s="306"/>
      <c r="Q83" s="306"/>
      <c r="R83" s="306"/>
      <c r="S83" s="306"/>
      <c r="T83" s="306"/>
      <c r="V83" s="307"/>
    </row>
    <row r="84" spans="10:22" s="303" customFormat="1" ht="12" x14ac:dyDescent="0.2">
      <c r="J84" s="304"/>
      <c r="K84" s="305"/>
      <c r="L84" s="305"/>
      <c r="M84" s="305"/>
      <c r="N84" s="305"/>
      <c r="O84" s="306"/>
      <c r="P84" s="306"/>
      <c r="Q84" s="306"/>
      <c r="R84" s="306"/>
      <c r="S84" s="306"/>
      <c r="T84" s="306"/>
      <c r="V84" s="307"/>
    </row>
    <row r="85" spans="10:22" s="303" customFormat="1" ht="12" x14ac:dyDescent="0.2">
      <c r="J85" s="304"/>
      <c r="K85" s="305"/>
      <c r="L85" s="305"/>
      <c r="M85" s="305"/>
      <c r="N85" s="305"/>
      <c r="O85" s="306"/>
      <c r="P85" s="306"/>
      <c r="Q85" s="306"/>
      <c r="R85" s="306"/>
      <c r="S85" s="306"/>
      <c r="T85" s="306"/>
      <c r="V85" s="307"/>
    </row>
    <row r="86" spans="10:22" s="303" customFormat="1" ht="12" x14ac:dyDescent="0.2">
      <c r="J86" s="304"/>
      <c r="K86" s="305"/>
      <c r="L86" s="305"/>
      <c r="M86" s="305"/>
      <c r="N86" s="305"/>
      <c r="O86" s="306"/>
      <c r="P86" s="306"/>
      <c r="Q86" s="306"/>
      <c r="R86" s="306"/>
      <c r="S86" s="306"/>
      <c r="T86" s="306"/>
      <c r="V86" s="307"/>
    </row>
    <row r="87" spans="10:22" s="303" customFormat="1" ht="12" x14ac:dyDescent="0.2">
      <c r="J87" s="304"/>
      <c r="K87" s="305"/>
      <c r="L87" s="305"/>
      <c r="M87" s="305"/>
      <c r="N87" s="305"/>
      <c r="O87" s="306"/>
      <c r="P87" s="306"/>
      <c r="Q87" s="306"/>
      <c r="R87" s="306"/>
      <c r="S87" s="306"/>
      <c r="T87" s="306"/>
      <c r="V87" s="307"/>
    </row>
    <row r="88" spans="10:22" s="303" customFormat="1" ht="12" x14ac:dyDescent="0.2">
      <c r="J88" s="304"/>
      <c r="K88" s="305"/>
      <c r="L88" s="305"/>
      <c r="M88" s="305"/>
      <c r="N88" s="305"/>
      <c r="O88" s="306"/>
      <c r="P88" s="306"/>
      <c r="Q88" s="306"/>
      <c r="R88" s="306"/>
      <c r="S88" s="306"/>
      <c r="T88" s="306"/>
      <c r="V88" s="307"/>
    </row>
    <row r="89" spans="10:22" s="303" customFormat="1" ht="12" x14ac:dyDescent="0.2">
      <c r="J89" s="304"/>
      <c r="K89" s="305"/>
      <c r="L89" s="305"/>
      <c r="M89" s="305"/>
      <c r="N89" s="305"/>
      <c r="O89" s="306"/>
      <c r="P89" s="306"/>
      <c r="Q89" s="306"/>
      <c r="R89" s="306"/>
      <c r="S89" s="306"/>
      <c r="T89" s="306"/>
      <c r="V89" s="307"/>
    </row>
    <row r="90" spans="10:22" s="303" customFormat="1" ht="12" x14ac:dyDescent="0.2">
      <c r="J90" s="304"/>
      <c r="K90" s="305"/>
      <c r="L90" s="305"/>
      <c r="M90" s="305"/>
      <c r="N90" s="305"/>
      <c r="O90" s="306"/>
      <c r="P90" s="306"/>
      <c r="Q90" s="306"/>
      <c r="R90" s="306"/>
      <c r="S90" s="306"/>
      <c r="T90" s="306"/>
      <c r="V90" s="307"/>
    </row>
    <row r="91" spans="10:22" s="303" customFormat="1" ht="12" x14ac:dyDescent="0.2">
      <c r="J91" s="304"/>
      <c r="K91" s="305"/>
      <c r="L91" s="305"/>
      <c r="M91" s="305"/>
      <c r="N91" s="305"/>
      <c r="O91" s="306"/>
      <c r="P91" s="306"/>
      <c r="Q91" s="306"/>
      <c r="R91" s="306"/>
      <c r="S91" s="306"/>
      <c r="T91" s="306"/>
      <c r="V91" s="307"/>
    </row>
    <row r="92" spans="10:22" s="303" customFormat="1" ht="12" x14ac:dyDescent="0.2">
      <c r="J92" s="304"/>
      <c r="K92" s="305"/>
      <c r="L92" s="305"/>
      <c r="M92" s="305"/>
      <c r="N92" s="305"/>
      <c r="O92" s="306"/>
      <c r="P92" s="306"/>
      <c r="Q92" s="306"/>
      <c r="R92" s="306"/>
      <c r="S92" s="306"/>
      <c r="T92" s="306"/>
      <c r="V92" s="307"/>
    </row>
    <row r="93" spans="10:22" s="303" customFormat="1" ht="12" x14ac:dyDescent="0.2">
      <c r="J93" s="304"/>
      <c r="K93" s="305"/>
      <c r="L93" s="305"/>
      <c r="M93" s="305"/>
      <c r="N93" s="305"/>
      <c r="O93" s="306"/>
      <c r="P93" s="306"/>
      <c r="Q93" s="306"/>
      <c r="R93" s="306"/>
      <c r="S93" s="306"/>
      <c r="T93" s="306"/>
      <c r="V93" s="307"/>
    </row>
    <row r="94" spans="10:22" s="303" customFormat="1" ht="12" x14ac:dyDescent="0.2">
      <c r="J94" s="304"/>
      <c r="K94" s="305"/>
      <c r="L94" s="305"/>
      <c r="M94" s="305"/>
      <c r="N94" s="305"/>
      <c r="O94" s="306"/>
      <c r="P94" s="306"/>
      <c r="Q94" s="306"/>
      <c r="R94" s="306"/>
      <c r="S94" s="306"/>
      <c r="T94" s="306"/>
      <c r="V94" s="307"/>
    </row>
    <row r="95" spans="10:22" s="303" customFormat="1" ht="12" x14ac:dyDescent="0.2">
      <c r="J95" s="304"/>
      <c r="K95" s="305"/>
      <c r="L95" s="305"/>
      <c r="M95" s="305"/>
      <c r="N95" s="305"/>
      <c r="O95" s="306"/>
      <c r="P95" s="306"/>
      <c r="Q95" s="306"/>
      <c r="R95" s="306"/>
      <c r="S95" s="306"/>
      <c r="T95" s="306"/>
      <c r="V95" s="307"/>
    </row>
    <row r="96" spans="10:22" s="303" customFormat="1" ht="12" x14ac:dyDescent="0.2">
      <c r="J96" s="304"/>
      <c r="K96" s="305"/>
      <c r="L96" s="305"/>
      <c r="M96" s="305"/>
      <c r="N96" s="305"/>
      <c r="O96" s="306"/>
      <c r="P96" s="306"/>
      <c r="Q96" s="306"/>
      <c r="R96" s="306"/>
      <c r="S96" s="306"/>
      <c r="T96" s="306"/>
      <c r="V96" s="307"/>
    </row>
    <row r="97" spans="10:22" s="303" customFormat="1" ht="12" x14ac:dyDescent="0.2">
      <c r="J97" s="304"/>
      <c r="K97" s="305"/>
      <c r="L97" s="305"/>
      <c r="M97" s="305"/>
      <c r="N97" s="305"/>
      <c r="O97" s="306"/>
      <c r="P97" s="306"/>
      <c r="Q97" s="306"/>
      <c r="R97" s="306"/>
      <c r="S97" s="306"/>
      <c r="T97" s="306"/>
      <c r="V97" s="307"/>
    </row>
    <row r="98" spans="10:22" s="303" customFormat="1" ht="12" x14ac:dyDescent="0.2">
      <c r="J98" s="304"/>
      <c r="K98" s="305"/>
      <c r="L98" s="305"/>
      <c r="M98" s="305"/>
      <c r="N98" s="305"/>
      <c r="O98" s="306"/>
      <c r="P98" s="306"/>
      <c r="Q98" s="306"/>
      <c r="R98" s="306"/>
      <c r="S98" s="306"/>
      <c r="T98" s="306"/>
      <c r="V98" s="307"/>
    </row>
    <row r="99" spans="10:22" s="303" customFormat="1" ht="12" x14ac:dyDescent="0.2">
      <c r="J99" s="304"/>
      <c r="K99" s="305"/>
      <c r="L99" s="305"/>
      <c r="M99" s="305"/>
      <c r="N99" s="305"/>
      <c r="O99" s="306"/>
      <c r="P99" s="306"/>
      <c r="Q99" s="306"/>
      <c r="R99" s="306"/>
      <c r="S99" s="306"/>
      <c r="T99" s="306"/>
      <c r="V99" s="307"/>
    </row>
    <row r="100" spans="10:22" s="303" customFormat="1" ht="12" x14ac:dyDescent="0.2">
      <c r="J100" s="304"/>
      <c r="K100" s="305"/>
      <c r="L100" s="305"/>
      <c r="M100" s="305"/>
      <c r="N100" s="305"/>
      <c r="O100" s="306"/>
      <c r="P100" s="306"/>
      <c r="Q100" s="306"/>
      <c r="R100" s="306"/>
      <c r="S100" s="306"/>
      <c r="T100" s="306"/>
      <c r="V100" s="307"/>
    </row>
    <row r="101" spans="10:22" s="303" customFormat="1" ht="12" x14ac:dyDescent="0.2">
      <c r="J101" s="304"/>
      <c r="K101" s="305"/>
      <c r="L101" s="305"/>
      <c r="M101" s="305"/>
      <c r="N101" s="305"/>
      <c r="O101" s="306"/>
      <c r="P101" s="306"/>
      <c r="Q101" s="306"/>
      <c r="R101" s="306"/>
      <c r="S101" s="306"/>
      <c r="T101" s="306"/>
      <c r="V101" s="307"/>
    </row>
    <row r="102" spans="10:22" s="303" customFormat="1" ht="12" x14ac:dyDescent="0.2">
      <c r="J102" s="304"/>
      <c r="K102" s="305"/>
      <c r="L102" s="305"/>
      <c r="M102" s="305"/>
      <c r="N102" s="305"/>
      <c r="O102" s="306"/>
      <c r="P102" s="306"/>
      <c r="Q102" s="306"/>
      <c r="R102" s="306"/>
      <c r="S102" s="306"/>
      <c r="T102" s="306"/>
      <c r="V102" s="307"/>
    </row>
    <row r="103" spans="10:22" s="303" customFormat="1" ht="12" x14ac:dyDescent="0.2">
      <c r="J103" s="304"/>
      <c r="K103" s="305"/>
      <c r="L103" s="305"/>
      <c r="M103" s="305"/>
      <c r="N103" s="305"/>
      <c r="O103" s="306"/>
      <c r="P103" s="306"/>
      <c r="Q103" s="306"/>
      <c r="R103" s="306"/>
      <c r="S103" s="306"/>
      <c r="T103" s="306"/>
      <c r="V103" s="307"/>
    </row>
    <row r="104" spans="10:22" s="303" customFormat="1" ht="12" x14ac:dyDescent="0.2">
      <c r="J104" s="304"/>
      <c r="K104" s="305"/>
      <c r="L104" s="305"/>
      <c r="M104" s="305"/>
      <c r="N104" s="305"/>
      <c r="O104" s="306"/>
      <c r="P104" s="306"/>
      <c r="Q104" s="306"/>
      <c r="R104" s="306"/>
      <c r="S104" s="306"/>
      <c r="T104" s="306"/>
      <c r="V104" s="307"/>
    </row>
    <row r="105" spans="10:22" s="303" customFormat="1" ht="12" x14ac:dyDescent="0.2">
      <c r="J105" s="304"/>
      <c r="K105" s="305"/>
      <c r="L105" s="305"/>
      <c r="M105" s="305"/>
      <c r="N105" s="305"/>
      <c r="O105" s="306"/>
      <c r="P105" s="306"/>
      <c r="Q105" s="306"/>
      <c r="R105" s="306"/>
      <c r="S105" s="306"/>
      <c r="T105" s="306"/>
      <c r="V105" s="307"/>
    </row>
    <row r="106" spans="10:22" s="303" customFormat="1" ht="12" x14ac:dyDescent="0.2">
      <c r="J106" s="304"/>
      <c r="K106" s="305"/>
      <c r="L106" s="305"/>
      <c r="M106" s="305"/>
      <c r="N106" s="305"/>
      <c r="O106" s="306"/>
      <c r="P106" s="306"/>
      <c r="Q106" s="306"/>
      <c r="R106" s="306"/>
      <c r="S106" s="306"/>
      <c r="T106" s="306"/>
      <c r="V106" s="307"/>
    </row>
    <row r="107" spans="10:22" s="303" customFormat="1" ht="12" x14ac:dyDescent="0.2">
      <c r="J107" s="304"/>
      <c r="K107" s="305"/>
      <c r="L107" s="305"/>
      <c r="M107" s="305"/>
      <c r="N107" s="305"/>
      <c r="O107" s="306"/>
      <c r="P107" s="306"/>
      <c r="Q107" s="306"/>
      <c r="R107" s="306"/>
      <c r="S107" s="306"/>
      <c r="T107" s="306"/>
      <c r="V107" s="307"/>
    </row>
    <row r="108" spans="10:22" s="303" customFormat="1" ht="12" x14ac:dyDescent="0.2">
      <c r="J108" s="304"/>
      <c r="K108" s="305"/>
      <c r="L108" s="305"/>
      <c r="M108" s="305"/>
      <c r="N108" s="305"/>
      <c r="O108" s="306"/>
      <c r="P108" s="306"/>
      <c r="Q108" s="306"/>
      <c r="R108" s="306"/>
      <c r="S108" s="306"/>
      <c r="T108" s="306"/>
      <c r="V108" s="307"/>
    </row>
    <row r="109" spans="10:22" s="303" customFormat="1" ht="12" x14ac:dyDescent="0.2">
      <c r="J109" s="304"/>
      <c r="K109" s="305"/>
      <c r="L109" s="305"/>
      <c r="M109" s="305"/>
      <c r="N109" s="305"/>
      <c r="O109" s="306"/>
      <c r="P109" s="306"/>
      <c r="Q109" s="306"/>
      <c r="R109" s="306"/>
      <c r="S109" s="306"/>
      <c r="T109" s="306"/>
      <c r="V109" s="307"/>
    </row>
    <row r="110" spans="10:22" s="303" customFormat="1" ht="12" x14ac:dyDescent="0.2">
      <c r="J110" s="304"/>
      <c r="K110" s="305"/>
      <c r="L110" s="305"/>
      <c r="M110" s="305"/>
      <c r="N110" s="305"/>
      <c r="O110" s="306"/>
      <c r="P110" s="306"/>
      <c r="Q110" s="306"/>
      <c r="R110" s="306"/>
      <c r="S110" s="306"/>
      <c r="T110" s="306"/>
      <c r="V110" s="307"/>
    </row>
    <row r="111" spans="10:22" s="303" customFormat="1" ht="12" x14ac:dyDescent="0.2">
      <c r="J111" s="304"/>
      <c r="K111" s="305"/>
      <c r="L111" s="305"/>
      <c r="M111" s="305"/>
      <c r="N111" s="305"/>
      <c r="O111" s="306"/>
      <c r="P111" s="306"/>
      <c r="Q111" s="306"/>
      <c r="R111" s="306"/>
      <c r="S111" s="306"/>
      <c r="T111" s="306"/>
      <c r="V111" s="307"/>
    </row>
    <row r="112" spans="10:22" s="303" customFormat="1" ht="12" x14ac:dyDescent="0.2">
      <c r="J112" s="304"/>
      <c r="K112" s="305"/>
      <c r="L112" s="305"/>
      <c r="M112" s="305"/>
      <c r="N112" s="305"/>
      <c r="O112" s="306"/>
      <c r="P112" s="306"/>
      <c r="Q112" s="306"/>
      <c r="R112" s="306"/>
      <c r="S112" s="306"/>
      <c r="T112" s="306"/>
      <c r="V112" s="307"/>
    </row>
    <row r="113" spans="2:22" s="303" customFormat="1" ht="12" x14ac:dyDescent="0.2">
      <c r="J113" s="304"/>
      <c r="K113" s="305"/>
      <c r="L113" s="305"/>
      <c r="M113" s="305"/>
      <c r="N113" s="305"/>
      <c r="O113" s="306"/>
      <c r="P113" s="306"/>
      <c r="Q113" s="306"/>
      <c r="R113" s="306"/>
      <c r="S113" s="306"/>
      <c r="T113" s="306"/>
      <c r="V113" s="307"/>
    </row>
    <row r="114" spans="2:22" s="303" customFormat="1" ht="12" x14ac:dyDescent="0.2">
      <c r="J114" s="304"/>
      <c r="K114" s="305"/>
      <c r="L114" s="305"/>
      <c r="M114" s="305"/>
      <c r="N114" s="305"/>
      <c r="O114" s="306"/>
      <c r="P114" s="306"/>
      <c r="Q114" s="306"/>
      <c r="R114" s="306"/>
      <c r="S114" s="306"/>
      <c r="T114" s="306"/>
      <c r="V114" s="307"/>
    </row>
    <row r="115" spans="2:22" s="303" customFormat="1" ht="12" x14ac:dyDescent="0.2">
      <c r="J115" s="304"/>
      <c r="K115" s="305"/>
      <c r="L115" s="305"/>
      <c r="M115" s="305"/>
      <c r="N115" s="305"/>
      <c r="O115" s="306"/>
      <c r="P115" s="306"/>
      <c r="Q115" s="306"/>
      <c r="R115" s="306"/>
      <c r="S115" s="306"/>
      <c r="T115" s="306"/>
      <c r="V115" s="307"/>
    </row>
    <row r="116" spans="2:22" s="303" customFormat="1" ht="12" x14ac:dyDescent="0.2">
      <c r="J116" s="304"/>
      <c r="K116" s="305"/>
      <c r="L116" s="305"/>
      <c r="M116" s="305"/>
      <c r="N116" s="305"/>
      <c r="O116" s="306"/>
      <c r="P116" s="306"/>
      <c r="Q116" s="306"/>
      <c r="R116" s="306"/>
      <c r="S116" s="306"/>
      <c r="T116" s="306"/>
      <c r="V116" s="307"/>
    </row>
    <row r="117" spans="2:22" s="303" customFormat="1" ht="12" x14ac:dyDescent="0.2">
      <c r="J117" s="304"/>
      <c r="K117" s="305"/>
      <c r="L117" s="305"/>
      <c r="M117" s="305"/>
      <c r="N117" s="305"/>
      <c r="O117" s="306"/>
      <c r="P117" s="306"/>
      <c r="Q117" s="306"/>
      <c r="R117" s="306"/>
      <c r="S117" s="306"/>
      <c r="T117" s="306"/>
      <c r="V117" s="307"/>
    </row>
    <row r="118" spans="2:22" s="303" customFormat="1" ht="12" x14ac:dyDescent="0.2">
      <c r="J118" s="304"/>
      <c r="K118" s="305"/>
      <c r="L118" s="305"/>
      <c r="M118" s="305"/>
      <c r="N118" s="305"/>
      <c r="O118" s="306"/>
      <c r="P118" s="306"/>
      <c r="Q118" s="306"/>
      <c r="R118" s="306"/>
      <c r="S118" s="306"/>
      <c r="T118" s="306"/>
      <c r="V118" s="307"/>
    </row>
    <row r="119" spans="2:22" s="303" customFormat="1" ht="12" x14ac:dyDescent="0.2">
      <c r="J119" s="304"/>
      <c r="K119" s="305"/>
      <c r="L119" s="305"/>
      <c r="M119" s="305"/>
      <c r="N119" s="305"/>
      <c r="O119" s="306"/>
      <c r="P119" s="306"/>
      <c r="Q119" s="306"/>
      <c r="R119" s="306"/>
      <c r="S119" s="306"/>
      <c r="T119" s="306"/>
      <c r="V119" s="307"/>
    </row>
    <row r="120" spans="2:22" s="303" customFormat="1" ht="12" x14ac:dyDescent="0.2">
      <c r="J120" s="304"/>
      <c r="K120" s="305"/>
      <c r="L120" s="305"/>
      <c r="M120" s="305"/>
      <c r="N120" s="305"/>
      <c r="O120" s="306"/>
      <c r="P120" s="306"/>
      <c r="Q120" s="306"/>
      <c r="R120" s="306"/>
      <c r="S120" s="306"/>
      <c r="T120" s="306"/>
      <c r="V120" s="307"/>
    </row>
    <row r="121" spans="2:22" s="305" customFormat="1" ht="12" x14ac:dyDescent="0.2">
      <c r="B121" s="303"/>
      <c r="C121" s="303"/>
      <c r="D121" s="303"/>
      <c r="E121" s="303"/>
      <c r="F121" s="303"/>
      <c r="G121" s="303"/>
      <c r="H121" s="303"/>
      <c r="I121" s="303"/>
      <c r="J121" s="304"/>
      <c r="O121" s="306"/>
      <c r="P121" s="306"/>
      <c r="Q121" s="306"/>
      <c r="R121" s="306"/>
      <c r="S121" s="306"/>
      <c r="T121" s="306"/>
      <c r="U121" s="303"/>
      <c r="V121" s="307"/>
    </row>
    <row r="122" spans="2:22" s="305" customFormat="1" ht="12" x14ac:dyDescent="0.2">
      <c r="B122" s="303"/>
      <c r="C122" s="303"/>
      <c r="D122" s="303"/>
      <c r="E122" s="303"/>
      <c r="F122" s="303"/>
      <c r="G122" s="303"/>
      <c r="H122" s="303"/>
      <c r="I122" s="303"/>
      <c r="J122" s="308"/>
      <c r="O122" s="306"/>
      <c r="P122" s="306"/>
      <c r="Q122" s="306"/>
      <c r="R122" s="306"/>
      <c r="S122" s="306"/>
      <c r="T122" s="306"/>
      <c r="U122" s="303"/>
      <c r="V122" s="307"/>
    </row>
    <row r="123" spans="2:22" s="303" customFormat="1" ht="12" x14ac:dyDescent="0.2">
      <c r="J123" s="304"/>
      <c r="K123" s="305"/>
      <c r="L123" s="305"/>
      <c r="M123" s="305"/>
      <c r="N123" s="305"/>
      <c r="O123" s="306"/>
      <c r="P123" s="306"/>
      <c r="Q123" s="306"/>
      <c r="R123" s="306"/>
      <c r="S123" s="306"/>
      <c r="T123" s="306"/>
      <c r="V123" s="307"/>
    </row>
    <row r="124" spans="2:22" s="303" customFormat="1" ht="12" x14ac:dyDescent="0.2">
      <c r="J124" s="304"/>
      <c r="K124" s="305"/>
      <c r="L124" s="305"/>
      <c r="M124" s="305"/>
      <c r="N124" s="305"/>
      <c r="O124" s="306"/>
      <c r="P124" s="306"/>
      <c r="Q124" s="306"/>
      <c r="R124" s="306"/>
      <c r="S124" s="306"/>
      <c r="T124" s="306"/>
      <c r="V124" s="307"/>
    </row>
    <row r="125" spans="2:22" s="305" customFormat="1" ht="12" x14ac:dyDescent="0.2">
      <c r="B125" s="303"/>
      <c r="C125" s="303"/>
      <c r="D125" s="303"/>
      <c r="E125" s="303"/>
      <c r="F125" s="303"/>
      <c r="G125" s="303"/>
      <c r="H125" s="303"/>
      <c r="I125" s="303"/>
      <c r="J125" s="309"/>
      <c r="O125" s="306"/>
      <c r="P125" s="306"/>
      <c r="Q125" s="306"/>
      <c r="R125" s="306"/>
      <c r="S125" s="306"/>
      <c r="T125" s="306"/>
      <c r="U125" s="303"/>
      <c r="V125" s="307"/>
    </row>
    <row r="126" spans="2:22" s="311" customFormat="1" x14ac:dyDescent="0.2">
      <c r="B126" s="143"/>
      <c r="C126" s="143"/>
      <c r="D126" s="143"/>
      <c r="E126" s="143"/>
      <c r="F126" s="143"/>
      <c r="G126" s="143"/>
      <c r="H126" s="143"/>
      <c r="I126" s="143"/>
      <c r="J126" s="310"/>
      <c r="O126" s="312"/>
      <c r="P126" s="312"/>
      <c r="Q126" s="312"/>
      <c r="R126" s="312"/>
      <c r="S126" s="312"/>
      <c r="T126" s="312"/>
      <c r="U126" s="143"/>
      <c r="V126" s="313"/>
    </row>
  </sheetData>
  <sheetProtection password="D200" sheet="1" objects="1" scenarios="1" selectLockedCells="1"/>
  <mergeCells count="28">
    <mergeCell ref="B1:W1"/>
    <mergeCell ref="B3:E3"/>
    <mergeCell ref="F3:H3"/>
    <mergeCell ref="B5:G5"/>
    <mergeCell ref="B25:E25"/>
    <mergeCell ref="B7:I7"/>
    <mergeCell ref="J7:N8"/>
    <mergeCell ref="O7:V8"/>
    <mergeCell ref="C8:D8"/>
    <mergeCell ref="E8:I8"/>
    <mergeCell ref="O3:W3"/>
    <mergeCell ref="L3:N3"/>
    <mergeCell ref="L5:U5"/>
    <mergeCell ref="V5:W5"/>
    <mergeCell ref="T23:W23"/>
    <mergeCell ref="B33:E33"/>
    <mergeCell ref="F33:H33"/>
    <mergeCell ref="B31:R31"/>
    <mergeCell ref="E9:F9"/>
    <mergeCell ref="O9:P9"/>
    <mergeCell ref="T25:W25"/>
    <mergeCell ref="T28:W28"/>
    <mergeCell ref="T31:W31"/>
    <mergeCell ref="T33:W33"/>
    <mergeCell ref="K29:L29"/>
    <mergeCell ref="W7:W8"/>
    <mergeCell ref="Q9:S9"/>
    <mergeCell ref="K10:L10"/>
  </mergeCells>
  <conditionalFormatting sqref="N11:N20">
    <cfRule type="cellIs" dxfId="1" priority="3" operator="greaterThan">
      <formula>0</formula>
    </cfRule>
  </conditionalFormatting>
  <conditionalFormatting sqref="T11:T20">
    <cfRule type="cellIs" dxfId="0" priority="2" stopIfTrue="1" operator="lessThanOrEqual">
      <formula>0</formula>
    </cfRule>
  </conditionalFormatting>
  <dataValidations count="5">
    <dataValidation type="list" allowBlank="1" showInputMessage="1" showErrorMessage="1" sqref="H5 V5">
      <formula1>"Ja,Nein"</formula1>
    </dataValidation>
    <dataValidation type="list" allowBlank="1" showInputMessage="1" showErrorMessage="1" sqref="O11:O20 Q11:S20 D11:D20">
      <formula1>Liste26042016</formula1>
    </dataValidation>
    <dataValidation type="list" allowBlank="1" showInputMessage="1" showErrorMessage="1" sqref="C11:C20 E11:F20 H11:I20">
      <formula1>Liste_27042016</formula1>
    </dataValidation>
    <dataValidation type="list" allowBlank="1" showInputMessage="1" showErrorMessage="1" sqref="N6">
      <formula1>Liste_DMII</formula1>
    </dataValidation>
    <dataValidation type="list" allowBlank="1" showInputMessage="1" showErrorMessage="1" sqref="J125:J126">
      <formula1>$J$124:$J$125</formula1>
    </dataValidation>
  </dataValidations>
  <hyperlinks>
    <hyperlink ref="A9" location="Reisekostenabrechnung!A1" display="Zurück"/>
  </hyperlinks>
  <pageMargins left="0.78740157480314965" right="0.15748031496062992" top="1.0236220472440944" bottom="0.23622047244094491" header="0.23622047244094491" footer="0.15748031496062992"/>
  <pageSetup paperSize="9" scale="74" fitToHeight="0" orientation="landscape" r:id="rId1"/>
  <headerFooter alignWithMargins="0">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58"/>
  <sheetViews>
    <sheetView workbookViewId="0">
      <selection activeCell="G3" sqref="G3:G6"/>
    </sheetView>
  </sheetViews>
  <sheetFormatPr baseColWidth="10" defaultRowHeight="12.75" x14ac:dyDescent="0.2"/>
  <sheetData>
    <row r="3" spans="1:7" x14ac:dyDescent="0.2">
      <c r="A3" t="s">
        <v>32</v>
      </c>
      <c r="D3" t="s">
        <v>32</v>
      </c>
      <c r="G3" s="49"/>
    </row>
    <row r="4" spans="1:7" x14ac:dyDescent="0.2">
      <c r="A4" t="s">
        <v>33</v>
      </c>
      <c r="D4" t="s">
        <v>33</v>
      </c>
      <c r="G4" s="49"/>
    </row>
    <row r="5" spans="1:7" x14ac:dyDescent="0.2">
      <c r="A5" t="s">
        <v>34</v>
      </c>
      <c r="D5" t="s">
        <v>34</v>
      </c>
      <c r="G5" s="49"/>
    </row>
    <row r="6" spans="1:7" x14ac:dyDescent="0.2">
      <c r="A6" t="s">
        <v>35</v>
      </c>
      <c r="D6" t="s">
        <v>35</v>
      </c>
    </row>
    <row r="7" spans="1:7" x14ac:dyDescent="0.2">
      <c r="A7" t="s">
        <v>36</v>
      </c>
      <c r="D7" t="s">
        <v>36</v>
      </c>
    </row>
    <row r="8" spans="1:7" x14ac:dyDescent="0.2">
      <c r="A8" t="s">
        <v>37</v>
      </c>
      <c r="D8" t="s">
        <v>37</v>
      </c>
    </row>
    <row r="9" spans="1:7" x14ac:dyDescent="0.2">
      <c r="A9" t="s">
        <v>38</v>
      </c>
      <c r="D9" t="s">
        <v>38</v>
      </c>
    </row>
    <row r="10" spans="1:7" x14ac:dyDescent="0.2">
      <c r="A10" t="s">
        <v>39</v>
      </c>
      <c r="D10" t="s">
        <v>39</v>
      </c>
    </row>
    <row r="11" spans="1:7" x14ac:dyDescent="0.2">
      <c r="A11" t="s">
        <v>40</v>
      </c>
      <c r="D11" t="s">
        <v>40</v>
      </c>
    </row>
    <row r="12" spans="1:7" x14ac:dyDescent="0.2">
      <c r="A12" t="s">
        <v>41</v>
      </c>
      <c r="D12" t="s">
        <v>41</v>
      </c>
    </row>
    <row r="13" spans="1:7" x14ac:dyDescent="0.2">
      <c r="A13" t="s">
        <v>42</v>
      </c>
      <c r="D13" t="s">
        <v>42</v>
      </c>
    </row>
    <row r="14" spans="1:7" x14ac:dyDescent="0.2">
      <c r="A14" t="s">
        <v>43</v>
      </c>
      <c r="D14" t="s">
        <v>43</v>
      </c>
    </row>
    <row r="15" spans="1:7" x14ac:dyDescent="0.2">
      <c r="A15" t="s">
        <v>44</v>
      </c>
      <c r="D15" t="s">
        <v>44</v>
      </c>
    </row>
    <row r="16" spans="1:7" x14ac:dyDescent="0.2">
      <c r="A16" t="s">
        <v>46</v>
      </c>
      <c r="D16" t="s">
        <v>46</v>
      </c>
    </row>
    <row r="17" spans="1:4" x14ac:dyDescent="0.2">
      <c r="A17" t="s">
        <v>47</v>
      </c>
      <c r="D17" t="s">
        <v>47</v>
      </c>
    </row>
    <row r="18" spans="1:4" x14ac:dyDescent="0.2">
      <c r="A18" t="s">
        <v>48</v>
      </c>
      <c r="D18" t="s">
        <v>48</v>
      </c>
    </row>
    <row r="19" spans="1:4" x14ac:dyDescent="0.2">
      <c r="A19" t="s">
        <v>49</v>
      </c>
      <c r="D19" t="s">
        <v>49</v>
      </c>
    </row>
    <row r="20" spans="1:4" x14ac:dyDescent="0.2">
      <c r="A20" t="s">
        <v>50</v>
      </c>
      <c r="D20" t="s">
        <v>50</v>
      </c>
    </row>
    <row r="21" spans="1:4" x14ac:dyDescent="0.2">
      <c r="A21" t="s">
        <v>51</v>
      </c>
      <c r="D21" t="s">
        <v>51</v>
      </c>
    </row>
    <row r="22" spans="1:4" x14ac:dyDescent="0.2">
      <c r="A22" t="s">
        <v>52</v>
      </c>
      <c r="D22" t="s">
        <v>52</v>
      </c>
    </row>
    <row r="23" spans="1:4" x14ac:dyDescent="0.2">
      <c r="A23" t="s">
        <v>53</v>
      </c>
      <c r="D23" t="s">
        <v>53</v>
      </c>
    </row>
    <row r="24" spans="1:4" x14ac:dyDescent="0.2">
      <c r="A24" t="s">
        <v>54</v>
      </c>
      <c r="D24" t="s">
        <v>54</v>
      </c>
    </row>
    <row r="25" spans="1:4" x14ac:dyDescent="0.2">
      <c r="A25" t="s">
        <v>55</v>
      </c>
      <c r="D25" t="s">
        <v>55</v>
      </c>
    </row>
    <row r="26" spans="1:4" x14ac:dyDescent="0.2">
      <c r="A26" t="s">
        <v>56</v>
      </c>
      <c r="D26" t="s">
        <v>56</v>
      </c>
    </row>
    <row r="27" spans="1:4" x14ac:dyDescent="0.2">
      <c r="A27" t="s">
        <v>57</v>
      </c>
      <c r="D27" t="s">
        <v>57</v>
      </c>
    </row>
    <row r="28" spans="1:4" x14ac:dyDescent="0.2">
      <c r="A28" t="s">
        <v>58</v>
      </c>
      <c r="D28" t="s">
        <v>58</v>
      </c>
    </row>
    <row r="29" spans="1:4" x14ac:dyDescent="0.2">
      <c r="A29" t="s">
        <v>59</v>
      </c>
      <c r="D29" t="s">
        <v>59</v>
      </c>
    </row>
    <row r="30" spans="1:4" x14ac:dyDescent="0.2">
      <c r="A30" t="s">
        <v>60</v>
      </c>
      <c r="D30" t="s">
        <v>60</v>
      </c>
    </row>
    <row r="31" spans="1:4" x14ac:dyDescent="0.2">
      <c r="A31" t="s">
        <v>48</v>
      </c>
      <c r="D31" t="s">
        <v>48</v>
      </c>
    </row>
    <row r="32" spans="1:4" x14ac:dyDescent="0.2">
      <c r="A32" t="s">
        <v>61</v>
      </c>
      <c r="D32" t="s">
        <v>61</v>
      </c>
    </row>
    <row r="33" spans="1:4" x14ac:dyDescent="0.2">
      <c r="A33" t="s">
        <v>62</v>
      </c>
      <c r="D33" t="s">
        <v>62</v>
      </c>
    </row>
    <row r="34" spans="1:4" x14ac:dyDescent="0.2">
      <c r="A34" t="s">
        <v>63</v>
      </c>
      <c r="D34" t="s">
        <v>63</v>
      </c>
    </row>
    <row r="35" spans="1:4" x14ac:dyDescent="0.2">
      <c r="A35" t="s">
        <v>64</v>
      </c>
      <c r="D35" t="s">
        <v>64</v>
      </c>
    </row>
    <row r="36" spans="1:4" x14ac:dyDescent="0.2">
      <c r="A36" t="s">
        <v>65</v>
      </c>
      <c r="D36" t="s">
        <v>287</v>
      </c>
    </row>
    <row r="37" spans="1:4" x14ac:dyDescent="0.2">
      <c r="A37" t="s">
        <v>66</v>
      </c>
      <c r="D37" t="s">
        <v>65</v>
      </c>
    </row>
    <row r="38" spans="1:4" x14ac:dyDescent="0.2">
      <c r="A38" t="s">
        <v>67</v>
      </c>
      <c r="D38" t="s">
        <v>66</v>
      </c>
    </row>
    <row r="39" spans="1:4" x14ac:dyDescent="0.2">
      <c r="A39" t="s">
        <v>68</v>
      </c>
      <c r="D39" t="s">
        <v>67</v>
      </c>
    </row>
    <row r="40" spans="1:4" x14ac:dyDescent="0.2">
      <c r="A40" t="s">
        <v>69</v>
      </c>
      <c r="D40" t="s">
        <v>68</v>
      </c>
    </row>
    <row r="41" spans="1:4" x14ac:dyDescent="0.2">
      <c r="A41" t="s">
        <v>70</v>
      </c>
      <c r="D41" t="s">
        <v>69</v>
      </c>
    </row>
    <row r="42" spans="1:4" x14ac:dyDescent="0.2">
      <c r="A42" t="s">
        <v>71</v>
      </c>
      <c r="D42" t="s">
        <v>70</v>
      </c>
    </row>
    <row r="43" spans="1:4" x14ac:dyDescent="0.2">
      <c r="A43" t="s">
        <v>72</v>
      </c>
      <c r="D43" t="s">
        <v>71</v>
      </c>
    </row>
    <row r="44" spans="1:4" x14ac:dyDescent="0.2">
      <c r="A44" s="49" t="s">
        <v>278</v>
      </c>
      <c r="D44" t="s">
        <v>72</v>
      </c>
    </row>
    <row r="45" spans="1:4" x14ac:dyDescent="0.2">
      <c r="A45" t="s">
        <v>73</v>
      </c>
      <c r="D45" t="s">
        <v>73</v>
      </c>
    </row>
    <row r="46" spans="1:4" x14ac:dyDescent="0.2">
      <c r="A46" t="s">
        <v>74</v>
      </c>
      <c r="D46" t="s">
        <v>278</v>
      </c>
    </row>
    <row r="47" spans="1:4" x14ac:dyDescent="0.2">
      <c r="A47" t="s">
        <v>75</v>
      </c>
      <c r="D47" t="s">
        <v>74</v>
      </c>
    </row>
    <row r="48" spans="1:4" x14ac:dyDescent="0.2">
      <c r="A48" t="s">
        <v>76</v>
      </c>
      <c r="D48" t="s">
        <v>75</v>
      </c>
    </row>
    <row r="49" spans="1:4" x14ac:dyDescent="0.2">
      <c r="A49" t="s">
        <v>77</v>
      </c>
      <c r="D49" t="s">
        <v>76</v>
      </c>
    </row>
    <row r="50" spans="1:4" x14ac:dyDescent="0.2">
      <c r="A50" t="s">
        <v>78</v>
      </c>
      <c r="D50" t="s">
        <v>77</v>
      </c>
    </row>
    <row r="51" spans="1:4" x14ac:dyDescent="0.2">
      <c r="A51" t="s">
        <v>79</v>
      </c>
      <c r="D51" t="s">
        <v>78</v>
      </c>
    </row>
    <row r="52" spans="1:4" x14ac:dyDescent="0.2">
      <c r="A52" t="s">
        <v>80</v>
      </c>
      <c r="D52" t="s">
        <v>79</v>
      </c>
    </row>
    <row r="53" spans="1:4" x14ac:dyDescent="0.2">
      <c r="A53" t="s">
        <v>81</v>
      </c>
      <c r="D53" t="s">
        <v>80</v>
      </c>
    </row>
    <row r="54" spans="1:4" x14ac:dyDescent="0.2">
      <c r="A54" t="s">
        <v>82</v>
      </c>
      <c r="D54" t="s">
        <v>81</v>
      </c>
    </row>
    <row r="55" spans="1:4" x14ac:dyDescent="0.2">
      <c r="A55" t="s">
        <v>83</v>
      </c>
      <c r="D55" t="s">
        <v>82</v>
      </c>
    </row>
    <row r="56" spans="1:4" x14ac:dyDescent="0.2">
      <c r="A56" t="s">
        <v>84</v>
      </c>
      <c r="D56" t="s">
        <v>288</v>
      </c>
    </row>
    <row r="57" spans="1:4" x14ac:dyDescent="0.2">
      <c r="A57" t="s">
        <v>85</v>
      </c>
      <c r="D57" t="s">
        <v>84</v>
      </c>
    </row>
    <row r="58" spans="1:4" x14ac:dyDescent="0.2">
      <c r="A58" t="s">
        <v>86</v>
      </c>
      <c r="D58" t="s">
        <v>85</v>
      </c>
    </row>
    <row r="59" spans="1:4" x14ac:dyDescent="0.2">
      <c r="A59" t="s">
        <v>87</v>
      </c>
      <c r="D59" t="s">
        <v>86</v>
      </c>
    </row>
    <row r="60" spans="1:4" x14ac:dyDescent="0.2">
      <c r="A60" t="s">
        <v>48</v>
      </c>
      <c r="D60" t="s">
        <v>87</v>
      </c>
    </row>
    <row r="61" spans="1:4" x14ac:dyDescent="0.2">
      <c r="A61" t="s">
        <v>88</v>
      </c>
      <c r="D61" t="s">
        <v>48</v>
      </c>
    </row>
    <row r="62" spans="1:4" x14ac:dyDescent="0.2">
      <c r="A62" t="s">
        <v>89</v>
      </c>
      <c r="D62" t="s">
        <v>88</v>
      </c>
    </row>
    <row r="63" spans="1:4" x14ac:dyDescent="0.2">
      <c r="A63" t="s">
        <v>90</v>
      </c>
      <c r="D63" t="s">
        <v>89</v>
      </c>
    </row>
    <row r="64" spans="1:4" x14ac:dyDescent="0.2">
      <c r="A64" t="s">
        <v>91</v>
      </c>
      <c r="D64" t="s">
        <v>90</v>
      </c>
    </row>
    <row r="65" spans="1:4" x14ac:dyDescent="0.2">
      <c r="A65" t="s">
        <v>92</v>
      </c>
      <c r="D65" t="s">
        <v>91</v>
      </c>
    </row>
    <row r="66" spans="1:4" x14ac:dyDescent="0.2">
      <c r="A66" t="s">
        <v>93</v>
      </c>
      <c r="D66" t="s">
        <v>92</v>
      </c>
    </row>
    <row r="67" spans="1:4" x14ac:dyDescent="0.2">
      <c r="A67" t="s">
        <v>94</v>
      </c>
      <c r="D67" t="s">
        <v>93</v>
      </c>
    </row>
    <row r="68" spans="1:4" x14ac:dyDescent="0.2">
      <c r="A68" t="s">
        <v>48</v>
      </c>
      <c r="D68" t="s">
        <v>94</v>
      </c>
    </row>
    <row r="69" spans="1:4" x14ac:dyDescent="0.2">
      <c r="A69" t="s">
        <v>95</v>
      </c>
      <c r="D69" t="s">
        <v>48</v>
      </c>
    </row>
    <row r="70" spans="1:4" x14ac:dyDescent="0.2">
      <c r="A70" t="s">
        <v>96</v>
      </c>
      <c r="D70" t="s">
        <v>95</v>
      </c>
    </row>
    <row r="71" spans="1:4" x14ac:dyDescent="0.2">
      <c r="A71" t="s">
        <v>97</v>
      </c>
      <c r="D71" t="s">
        <v>96</v>
      </c>
    </row>
    <row r="72" spans="1:4" x14ac:dyDescent="0.2">
      <c r="A72" t="s">
        <v>98</v>
      </c>
      <c r="D72" t="s">
        <v>97</v>
      </c>
    </row>
    <row r="73" spans="1:4" x14ac:dyDescent="0.2">
      <c r="A73" t="s">
        <v>99</v>
      </c>
      <c r="D73" t="s">
        <v>98</v>
      </c>
    </row>
    <row r="74" spans="1:4" x14ac:dyDescent="0.2">
      <c r="A74" t="s">
        <v>100</v>
      </c>
      <c r="D74" t="s">
        <v>99</v>
      </c>
    </row>
    <row r="75" spans="1:4" x14ac:dyDescent="0.2">
      <c r="A75" t="s">
        <v>101</v>
      </c>
      <c r="D75" t="s">
        <v>100</v>
      </c>
    </row>
    <row r="76" spans="1:4" x14ac:dyDescent="0.2">
      <c r="A76" t="s">
        <v>102</v>
      </c>
      <c r="D76" t="s">
        <v>101</v>
      </c>
    </row>
    <row r="77" spans="1:4" x14ac:dyDescent="0.2">
      <c r="A77" t="s">
        <v>103</v>
      </c>
      <c r="D77" t="s">
        <v>102</v>
      </c>
    </row>
    <row r="78" spans="1:4" x14ac:dyDescent="0.2">
      <c r="A78" t="s">
        <v>104</v>
      </c>
      <c r="D78" t="s">
        <v>103</v>
      </c>
    </row>
    <row r="79" spans="1:4" x14ac:dyDescent="0.2">
      <c r="A79" t="s">
        <v>105</v>
      </c>
      <c r="D79" t="s">
        <v>104</v>
      </c>
    </row>
    <row r="80" spans="1:4" x14ac:dyDescent="0.2">
      <c r="A80" t="s">
        <v>48</v>
      </c>
      <c r="D80" t="s">
        <v>105</v>
      </c>
    </row>
    <row r="81" spans="1:4" x14ac:dyDescent="0.2">
      <c r="A81" t="s">
        <v>106</v>
      </c>
      <c r="D81" t="s">
        <v>48</v>
      </c>
    </row>
    <row r="82" spans="1:4" x14ac:dyDescent="0.2">
      <c r="A82" t="s">
        <v>107</v>
      </c>
      <c r="D82" t="s">
        <v>106</v>
      </c>
    </row>
    <row r="83" spans="1:4" x14ac:dyDescent="0.2">
      <c r="A83" t="s">
        <v>108</v>
      </c>
      <c r="D83" t="s">
        <v>107</v>
      </c>
    </row>
    <row r="84" spans="1:4" x14ac:dyDescent="0.2">
      <c r="A84" t="s">
        <v>109</v>
      </c>
      <c r="D84" t="s">
        <v>108</v>
      </c>
    </row>
    <row r="85" spans="1:4" x14ac:dyDescent="0.2">
      <c r="A85" t="s">
        <v>110</v>
      </c>
      <c r="D85" t="s">
        <v>109</v>
      </c>
    </row>
    <row r="86" spans="1:4" x14ac:dyDescent="0.2">
      <c r="A86" t="s">
        <v>111</v>
      </c>
      <c r="D86" t="s">
        <v>110</v>
      </c>
    </row>
    <row r="87" spans="1:4" x14ac:dyDescent="0.2">
      <c r="A87" t="s">
        <v>112</v>
      </c>
      <c r="D87" t="s">
        <v>111</v>
      </c>
    </row>
    <row r="88" spans="1:4" x14ac:dyDescent="0.2">
      <c r="A88" t="s">
        <v>113</v>
      </c>
      <c r="D88" t="s">
        <v>112</v>
      </c>
    </row>
    <row r="89" spans="1:4" x14ac:dyDescent="0.2">
      <c r="A89" t="s">
        <v>48</v>
      </c>
      <c r="D89" t="s">
        <v>113</v>
      </c>
    </row>
    <row r="90" spans="1:4" x14ac:dyDescent="0.2">
      <c r="A90" t="s">
        <v>114</v>
      </c>
      <c r="D90" t="s">
        <v>48</v>
      </c>
    </row>
    <row r="91" spans="1:4" x14ac:dyDescent="0.2">
      <c r="A91" t="s">
        <v>115</v>
      </c>
      <c r="D91" t="s">
        <v>114</v>
      </c>
    </row>
    <row r="92" spans="1:4" x14ac:dyDescent="0.2">
      <c r="A92" t="s">
        <v>116</v>
      </c>
      <c r="D92" t="s">
        <v>115</v>
      </c>
    </row>
    <row r="93" spans="1:4" x14ac:dyDescent="0.2">
      <c r="A93" t="s">
        <v>48</v>
      </c>
      <c r="D93" t="s">
        <v>116</v>
      </c>
    </row>
    <row r="94" spans="1:4" x14ac:dyDescent="0.2">
      <c r="A94" t="s">
        <v>117</v>
      </c>
      <c r="D94" t="s">
        <v>48</v>
      </c>
    </row>
    <row r="95" spans="1:4" x14ac:dyDescent="0.2">
      <c r="A95" t="s">
        <v>118</v>
      </c>
      <c r="D95" t="s">
        <v>118</v>
      </c>
    </row>
    <row r="96" spans="1:4" x14ac:dyDescent="0.2">
      <c r="A96" t="s">
        <v>119</v>
      </c>
      <c r="D96" t="s">
        <v>119</v>
      </c>
    </row>
    <row r="97" spans="1:4" x14ac:dyDescent="0.2">
      <c r="A97" t="s">
        <v>120</v>
      </c>
      <c r="D97" t="s">
        <v>120</v>
      </c>
    </row>
    <row r="98" spans="1:4" x14ac:dyDescent="0.2">
      <c r="A98" t="s">
        <v>121</v>
      </c>
      <c r="D98" t="s">
        <v>121</v>
      </c>
    </row>
    <row r="99" spans="1:4" x14ac:dyDescent="0.2">
      <c r="A99" t="s">
        <v>122</v>
      </c>
      <c r="D99" t="s">
        <v>122</v>
      </c>
    </row>
    <row r="100" spans="1:4" x14ac:dyDescent="0.2">
      <c r="A100" t="s">
        <v>123</v>
      </c>
      <c r="D100" t="s">
        <v>123</v>
      </c>
    </row>
    <row r="101" spans="1:4" x14ac:dyDescent="0.2">
      <c r="A101" t="s">
        <v>124</v>
      </c>
      <c r="D101" t="s">
        <v>124</v>
      </c>
    </row>
    <row r="102" spans="1:4" x14ac:dyDescent="0.2">
      <c r="A102" t="s">
        <v>48</v>
      </c>
      <c r="D102" t="s">
        <v>48</v>
      </c>
    </row>
    <row r="103" spans="1:4" x14ac:dyDescent="0.2">
      <c r="A103" t="s">
        <v>125</v>
      </c>
      <c r="D103" t="s">
        <v>126</v>
      </c>
    </row>
    <row r="104" spans="1:4" x14ac:dyDescent="0.2">
      <c r="A104" t="s">
        <v>126</v>
      </c>
      <c r="D104" t="s">
        <v>127</v>
      </c>
    </row>
    <row r="105" spans="1:4" x14ac:dyDescent="0.2">
      <c r="A105" t="s">
        <v>127</v>
      </c>
      <c r="D105" t="s">
        <v>128</v>
      </c>
    </row>
    <row r="106" spans="1:4" x14ac:dyDescent="0.2">
      <c r="A106" t="s">
        <v>128</v>
      </c>
      <c r="D106" t="s">
        <v>129</v>
      </c>
    </row>
    <row r="107" spans="1:4" x14ac:dyDescent="0.2">
      <c r="A107" t="s">
        <v>129</v>
      </c>
      <c r="D107" t="s">
        <v>130</v>
      </c>
    </row>
    <row r="108" spans="1:4" x14ac:dyDescent="0.2">
      <c r="A108" t="s">
        <v>130</v>
      </c>
      <c r="D108" t="s">
        <v>289</v>
      </c>
    </row>
    <row r="109" spans="1:4" x14ac:dyDescent="0.2">
      <c r="A109" t="s">
        <v>131</v>
      </c>
      <c r="D109" t="s">
        <v>290</v>
      </c>
    </row>
    <row r="110" spans="1:4" x14ac:dyDescent="0.2">
      <c r="A110" t="s">
        <v>132</v>
      </c>
      <c r="D110" t="s">
        <v>291</v>
      </c>
    </row>
    <row r="111" spans="1:4" x14ac:dyDescent="0.2">
      <c r="A111" t="s">
        <v>133</v>
      </c>
      <c r="D111" t="s">
        <v>292</v>
      </c>
    </row>
    <row r="112" spans="1:4" x14ac:dyDescent="0.2">
      <c r="A112" t="s">
        <v>134</v>
      </c>
      <c r="D112" t="s">
        <v>137</v>
      </c>
    </row>
    <row r="113" spans="1:4" x14ac:dyDescent="0.2">
      <c r="A113" t="s">
        <v>135</v>
      </c>
      <c r="D113" t="s">
        <v>138</v>
      </c>
    </row>
    <row r="114" spans="1:4" x14ac:dyDescent="0.2">
      <c r="A114" t="s">
        <v>136</v>
      </c>
      <c r="D114" t="s">
        <v>139</v>
      </c>
    </row>
    <row r="115" spans="1:4" x14ac:dyDescent="0.2">
      <c r="A115" t="s">
        <v>137</v>
      </c>
      <c r="D115" t="s">
        <v>140</v>
      </c>
    </row>
    <row r="116" spans="1:4" x14ac:dyDescent="0.2">
      <c r="A116" t="s">
        <v>138</v>
      </c>
      <c r="D116" t="s">
        <v>141</v>
      </c>
    </row>
    <row r="117" spans="1:4" x14ac:dyDescent="0.2">
      <c r="A117" t="s">
        <v>139</v>
      </c>
      <c r="D117" t="s">
        <v>142</v>
      </c>
    </row>
    <row r="118" spans="1:4" x14ac:dyDescent="0.2">
      <c r="A118" t="s">
        <v>140</v>
      </c>
      <c r="D118" t="s">
        <v>143</v>
      </c>
    </row>
    <row r="119" spans="1:4" x14ac:dyDescent="0.2">
      <c r="A119" t="s">
        <v>141</v>
      </c>
      <c r="D119" t="s">
        <v>144</v>
      </c>
    </row>
    <row r="120" spans="1:4" x14ac:dyDescent="0.2">
      <c r="A120" t="s">
        <v>142</v>
      </c>
      <c r="D120" t="s">
        <v>145</v>
      </c>
    </row>
    <row r="121" spans="1:4" x14ac:dyDescent="0.2">
      <c r="A121" t="s">
        <v>143</v>
      </c>
      <c r="D121" t="s">
        <v>146</v>
      </c>
    </row>
    <row r="122" spans="1:4" x14ac:dyDescent="0.2">
      <c r="A122" t="s">
        <v>144</v>
      </c>
      <c r="D122" t="s">
        <v>147</v>
      </c>
    </row>
    <row r="123" spans="1:4" x14ac:dyDescent="0.2">
      <c r="A123" t="s">
        <v>145</v>
      </c>
      <c r="D123" t="s">
        <v>148</v>
      </c>
    </row>
    <row r="124" spans="1:4" x14ac:dyDescent="0.2">
      <c r="A124" t="s">
        <v>146</v>
      </c>
      <c r="D124" t="s">
        <v>149</v>
      </c>
    </row>
    <row r="125" spans="1:4" x14ac:dyDescent="0.2">
      <c r="A125" t="s">
        <v>147</v>
      </c>
      <c r="D125" t="s">
        <v>150</v>
      </c>
    </row>
    <row r="126" spans="1:4" x14ac:dyDescent="0.2">
      <c r="A126" t="s">
        <v>148</v>
      </c>
      <c r="D126" t="s">
        <v>151</v>
      </c>
    </row>
    <row r="127" spans="1:4" x14ac:dyDescent="0.2">
      <c r="A127" t="s">
        <v>149</v>
      </c>
      <c r="D127" t="s">
        <v>152</v>
      </c>
    </row>
    <row r="128" spans="1:4" x14ac:dyDescent="0.2">
      <c r="A128" t="s">
        <v>150</v>
      </c>
      <c r="D128" t="s">
        <v>153</v>
      </c>
    </row>
    <row r="129" spans="1:4" x14ac:dyDescent="0.2">
      <c r="A129" t="s">
        <v>151</v>
      </c>
      <c r="D129" t="s">
        <v>154</v>
      </c>
    </row>
    <row r="130" spans="1:4" x14ac:dyDescent="0.2">
      <c r="A130" t="s">
        <v>152</v>
      </c>
      <c r="D130" t="s">
        <v>155</v>
      </c>
    </row>
    <row r="131" spans="1:4" x14ac:dyDescent="0.2">
      <c r="A131" t="s">
        <v>153</v>
      </c>
      <c r="D131" t="s">
        <v>156</v>
      </c>
    </row>
    <row r="132" spans="1:4" x14ac:dyDescent="0.2">
      <c r="A132" t="s">
        <v>154</v>
      </c>
      <c r="D132" t="s">
        <v>157</v>
      </c>
    </row>
    <row r="133" spans="1:4" x14ac:dyDescent="0.2">
      <c r="A133" t="s">
        <v>155</v>
      </c>
      <c r="D133" t="s">
        <v>158</v>
      </c>
    </row>
    <row r="134" spans="1:4" x14ac:dyDescent="0.2">
      <c r="A134" t="s">
        <v>156</v>
      </c>
      <c r="D134" t="s">
        <v>159</v>
      </c>
    </row>
    <row r="135" spans="1:4" x14ac:dyDescent="0.2">
      <c r="A135" t="s">
        <v>157</v>
      </c>
      <c r="D135" t="s">
        <v>160</v>
      </c>
    </row>
    <row r="136" spans="1:4" x14ac:dyDescent="0.2">
      <c r="A136" t="s">
        <v>158</v>
      </c>
      <c r="D136" t="s">
        <v>161</v>
      </c>
    </row>
    <row r="137" spans="1:4" x14ac:dyDescent="0.2">
      <c r="A137" t="s">
        <v>159</v>
      </c>
      <c r="D137" t="s">
        <v>293</v>
      </c>
    </row>
    <row r="138" spans="1:4" x14ac:dyDescent="0.2">
      <c r="A138" t="s">
        <v>160</v>
      </c>
      <c r="D138" t="s">
        <v>163</v>
      </c>
    </row>
    <row r="139" spans="1:4" x14ac:dyDescent="0.2">
      <c r="A139" t="s">
        <v>161</v>
      </c>
      <c r="D139" t="s">
        <v>164</v>
      </c>
    </row>
    <row r="140" spans="1:4" x14ac:dyDescent="0.2">
      <c r="A140" t="s">
        <v>162</v>
      </c>
      <c r="D140" t="s">
        <v>165</v>
      </c>
    </row>
    <row r="141" spans="1:4" x14ac:dyDescent="0.2">
      <c r="A141" t="s">
        <v>163</v>
      </c>
      <c r="D141" t="s">
        <v>166</v>
      </c>
    </row>
    <row r="142" spans="1:4" x14ac:dyDescent="0.2">
      <c r="A142" t="s">
        <v>164</v>
      </c>
      <c r="D142" t="s">
        <v>167</v>
      </c>
    </row>
    <row r="143" spans="1:4" x14ac:dyDescent="0.2">
      <c r="A143" t="s">
        <v>165</v>
      </c>
      <c r="D143" t="s">
        <v>168</v>
      </c>
    </row>
    <row r="144" spans="1:4" x14ac:dyDescent="0.2">
      <c r="A144" t="s">
        <v>166</v>
      </c>
      <c r="D144" t="s">
        <v>169</v>
      </c>
    </row>
    <row r="145" spans="1:4" x14ac:dyDescent="0.2">
      <c r="A145" t="s">
        <v>167</v>
      </c>
      <c r="D145" t="s">
        <v>171</v>
      </c>
    </row>
    <row r="146" spans="1:4" x14ac:dyDescent="0.2">
      <c r="A146" t="s">
        <v>168</v>
      </c>
      <c r="D146" t="s">
        <v>172</v>
      </c>
    </row>
    <row r="147" spans="1:4" x14ac:dyDescent="0.2">
      <c r="A147" t="s">
        <v>169</v>
      </c>
      <c r="D147" t="s">
        <v>173</v>
      </c>
    </row>
    <row r="148" spans="1:4" x14ac:dyDescent="0.2">
      <c r="A148" t="s">
        <v>170</v>
      </c>
      <c r="D148" t="s">
        <v>174</v>
      </c>
    </row>
    <row r="149" spans="1:4" x14ac:dyDescent="0.2">
      <c r="A149" t="s">
        <v>171</v>
      </c>
      <c r="D149" t="s">
        <v>175</v>
      </c>
    </row>
    <row r="150" spans="1:4" x14ac:dyDescent="0.2">
      <c r="A150" t="s">
        <v>172</v>
      </c>
      <c r="D150" t="s">
        <v>176</v>
      </c>
    </row>
    <row r="151" spans="1:4" x14ac:dyDescent="0.2">
      <c r="A151" t="s">
        <v>173</v>
      </c>
      <c r="D151" t="s">
        <v>177</v>
      </c>
    </row>
    <row r="152" spans="1:4" x14ac:dyDescent="0.2">
      <c r="A152" t="s">
        <v>174</v>
      </c>
      <c r="D152" t="s">
        <v>178</v>
      </c>
    </row>
    <row r="153" spans="1:4" x14ac:dyDescent="0.2">
      <c r="A153" t="s">
        <v>175</v>
      </c>
      <c r="D153" t="s">
        <v>179</v>
      </c>
    </row>
    <row r="154" spans="1:4" x14ac:dyDescent="0.2">
      <c r="A154" t="s">
        <v>176</v>
      </c>
      <c r="D154" t="s">
        <v>180</v>
      </c>
    </row>
    <row r="155" spans="1:4" x14ac:dyDescent="0.2">
      <c r="A155" t="s">
        <v>177</v>
      </c>
      <c r="D155" t="s">
        <v>181</v>
      </c>
    </row>
    <row r="156" spans="1:4" x14ac:dyDescent="0.2">
      <c r="A156" t="s">
        <v>178</v>
      </c>
      <c r="D156" t="s">
        <v>182</v>
      </c>
    </row>
    <row r="157" spans="1:4" x14ac:dyDescent="0.2">
      <c r="A157" t="s">
        <v>179</v>
      </c>
      <c r="D157" t="s">
        <v>183</v>
      </c>
    </row>
    <row r="158" spans="1:4" x14ac:dyDescent="0.2">
      <c r="A158" t="s">
        <v>180</v>
      </c>
      <c r="D158" t="s">
        <v>184</v>
      </c>
    </row>
    <row r="159" spans="1:4" x14ac:dyDescent="0.2">
      <c r="A159" t="s">
        <v>181</v>
      </c>
      <c r="D159" t="s">
        <v>185</v>
      </c>
    </row>
    <row r="160" spans="1:4" x14ac:dyDescent="0.2">
      <c r="A160" t="s">
        <v>182</v>
      </c>
      <c r="D160" t="s">
        <v>186</v>
      </c>
    </row>
    <row r="161" spans="1:4" x14ac:dyDescent="0.2">
      <c r="A161" t="s">
        <v>183</v>
      </c>
      <c r="D161" t="s">
        <v>187</v>
      </c>
    </row>
    <row r="162" spans="1:4" x14ac:dyDescent="0.2">
      <c r="A162" t="s">
        <v>184</v>
      </c>
      <c r="D162" t="s">
        <v>188</v>
      </c>
    </row>
    <row r="163" spans="1:4" x14ac:dyDescent="0.2">
      <c r="A163" t="s">
        <v>185</v>
      </c>
      <c r="D163" t="s">
        <v>189</v>
      </c>
    </row>
    <row r="164" spans="1:4" x14ac:dyDescent="0.2">
      <c r="A164" t="s">
        <v>186</v>
      </c>
      <c r="D164" t="s">
        <v>190</v>
      </c>
    </row>
    <row r="165" spans="1:4" x14ac:dyDescent="0.2">
      <c r="A165" t="s">
        <v>187</v>
      </c>
      <c r="D165" t="s">
        <v>191</v>
      </c>
    </row>
    <row r="166" spans="1:4" x14ac:dyDescent="0.2">
      <c r="A166" t="s">
        <v>188</v>
      </c>
      <c r="D166" t="s">
        <v>48</v>
      </c>
    </row>
    <row r="167" spans="1:4" x14ac:dyDescent="0.2">
      <c r="A167" t="s">
        <v>189</v>
      </c>
      <c r="D167" t="s">
        <v>192</v>
      </c>
    </row>
    <row r="168" spans="1:4" x14ac:dyDescent="0.2">
      <c r="A168" t="s">
        <v>190</v>
      </c>
      <c r="D168" t="s">
        <v>194</v>
      </c>
    </row>
    <row r="169" spans="1:4" x14ac:dyDescent="0.2">
      <c r="A169" t="s">
        <v>191</v>
      </c>
      <c r="D169" t="s">
        <v>195</v>
      </c>
    </row>
    <row r="170" spans="1:4" x14ac:dyDescent="0.2">
      <c r="A170" t="s">
        <v>48</v>
      </c>
      <c r="D170" t="s">
        <v>196</v>
      </c>
    </row>
    <row r="171" spans="1:4" x14ac:dyDescent="0.2">
      <c r="A171" t="s">
        <v>192</v>
      </c>
      <c r="D171" t="s">
        <v>48</v>
      </c>
    </row>
    <row r="172" spans="1:4" x14ac:dyDescent="0.2">
      <c r="A172" t="s">
        <v>193</v>
      </c>
      <c r="D172" t="s">
        <v>197</v>
      </c>
    </row>
    <row r="173" spans="1:4" x14ac:dyDescent="0.2">
      <c r="A173" t="s">
        <v>48</v>
      </c>
      <c r="D173" t="s">
        <v>198</v>
      </c>
    </row>
    <row r="174" spans="1:4" x14ac:dyDescent="0.2">
      <c r="A174" t="s">
        <v>194</v>
      </c>
      <c r="D174" t="s">
        <v>201</v>
      </c>
    </row>
    <row r="175" spans="1:4" x14ac:dyDescent="0.2">
      <c r="A175" t="s">
        <v>195</v>
      </c>
      <c r="D175" t="s">
        <v>48</v>
      </c>
    </row>
    <row r="176" spans="1:4" x14ac:dyDescent="0.2">
      <c r="A176" t="s">
        <v>196</v>
      </c>
      <c r="D176" t="s">
        <v>202</v>
      </c>
    </row>
    <row r="177" spans="1:4" x14ac:dyDescent="0.2">
      <c r="A177" t="s">
        <v>48</v>
      </c>
      <c r="D177" t="s">
        <v>203</v>
      </c>
    </row>
    <row r="178" spans="1:4" x14ac:dyDescent="0.2">
      <c r="A178" t="s">
        <v>197</v>
      </c>
      <c r="D178" t="s">
        <v>204</v>
      </c>
    </row>
    <row r="179" spans="1:4" x14ac:dyDescent="0.2">
      <c r="A179" t="s">
        <v>198</v>
      </c>
      <c r="D179" t="s">
        <v>205</v>
      </c>
    </row>
    <row r="180" spans="1:4" x14ac:dyDescent="0.2">
      <c r="A180" t="s">
        <v>199</v>
      </c>
      <c r="D180" t="s">
        <v>206</v>
      </c>
    </row>
    <row r="181" spans="1:4" x14ac:dyDescent="0.2">
      <c r="A181" t="s">
        <v>201</v>
      </c>
      <c r="D181" t="s">
        <v>207</v>
      </c>
    </row>
    <row r="182" spans="1:4" x14ac:dyDescent="0.2">
      <c r="A182" t="s">
        <v>48</v>
      </c>
      <c r="D182" t="s">
        <v>208</v>
      </c>
    </row>
    <row r="183" spans="1:4" x14ac:dyDescent="0.2">
      <c r="A183" t="s">
        <v>202</v>
      </c>
      <c r="D183" t="s">
        <v>209</v>
      </c>
    </row>
    <row r="184" spans="1:4" x14ac:dyDescent="0.2">
      <c r="A184" t="s">
        <v>203</v>
      </c>
      <c r="D184" t="s">
        <v>210</v>
      </c>
    </row>
    <row r="185" spans="1:4" x14ac:dyDescent="0.2">
      <c r="A185" t="s">
        <v>204</v>
      </c>
      <c r="D185" t="s">
        <v>211</v>
      </c>
    </row>
    <row r="186" spans="1:4" x14ac:dyDescent="0.2">
      <c r="A186" t="s">
        <v>205</v>
      </c>
      <c r="D186" t="s">
        <v>48</v>
      </c>
    </row>
    <row r="187" spans="1:4" x14ac:dyDescent="0.2">
      <c r="A187" t="s">
        <v>206</v>
      </c>
      <c r="D187" t="s">
        <v>212</v>
      </c>
    </row>
    <row r="188" spans="1:4" x14ac:dyDescent="0.2">
      <c r="A188" t="s">
        <v>207</v>
      </c>
      <c r="D188" t="s">
        <v>213</v>
      </c>
    </row>
    <row r="189" spans="1:4" x14ac:dyDescent="0.2">
      <c r="A189" t="s">
        <v>208</v>
      </c>
      <c r="D189" t="s">
        <v>214</v>
      </c>
    </row>
    <row r="190" spans="1:4" x14ac:dyDescent="0.2">
      <c r="A190" t="s">
        <v>209</v>
      </c>
      <c r="D190" t="s">
        <v>215</v>
      </c>
    </row>
    <row r="191" spans="1:4" x14ac:dyDescent="0.2">
      <c r="A191" t="s">
        <v>210</v>
      </c>
      <c r="D191" t="s">
        <v>216</v>
      </c>
    </row>
    <row r="192" spans="1:4" x14ac:dyDescent="0.2">
      <c r="A192" t="s">
        <v>211</v>
      </c>
      <c r="D192" t="s">
        <v>294</v>
      </c>
    </row>
    <row r="193" spans="1:4" x14ac:dyDescent="0.2">
      <c r="A193" t="s">
        <v>48</v>
      </c>
      <c r="D193" t="s">
        <v>218</v>
      </c>
    </row>
    <row r="194" spans="1:4" x14ac:dyDescent="0.2">
      <c r="A194" t="s">
        <v>212</v>
      </c>
      <c r="D194" t="s">
        <v>219</v>
      </c>
    </row>
    <row r="195" spans="1:4" x14ac:dyDescent="0.2">
      <c r="A195" t="s">
        <v>213</v>
      </c>
      <c r="D195" t="s">
        <v>220</v>
      </c>
    </row>
    <row r="196" spans="1:4" x14ac:dyDescent="0.2">
      <c r="A196" t="s">
        <v>214</v>
      </c>
      <c r="D196" t="s">
        <v>221</v>
      </c>
    </row>
    <row r="197" spans="1:4" x14ac:dyDescent="0.2">
      <c r="A197" t="s">
        <v>215</v>
      </c>
      <c r="D197" t="s">
        <v>222</v>
      </c>
    </row>
    <row r="198" spans="1:4" x14ac:dyDescent="0.2">
      <c r="A198" t="s">
        <v>216</v>
      </c>
      <c r="D198" t="s">
        <v>223</v>
      </c>
    </row>
    <row r="199" spans="1:4" x14ac:dyDescent="0.2">
      <c r="A199" t="s">
        <v>217</v>
      </c>
      <c r="D199" t="s">
        <v>48</v>
      </c>
    </row>
    <row r="200" spans="1:4" x14ac:dyDescent="0.2">
      <c r="A200" t="s">
        <v>218</v>
      </c>
      <c r="D200" t="s">
        <v>224</v>
      </c>
    </row>
    <row r="201" spans="1:4" x14ac:dyDescent="0.2">
      <c r="A201" t="s">
        <v>219</v>
      </c>
      <c r="D201" t="s">
        <v>225</v>
      </c>
    </row>
    <row r="202" spans="1:4" x14ac:dyDescent="0.2">
      <c r="A202" t="s">
        <v>220</v>
      </c>
      <c r="D202" t="s">
        <v>226</v>
      </c>
    </row>
    <row r="203" spans="1:4" x14ac:dyDescent="0.2">
      <c r="A203" t="s">
        <v>221</v>
      </c>
      <c r="D203" t="s">
        <v>227</v>
      </c>
    </row>
    <row r="204" spans="1:4" x14ac:dyDescent="0.2">
      <c r="A204" t="s">
        <v>222</v>
      </c>
      <c r="D204" t="s">
        <v>228</v>
      </c>
    </row>
    <row r="205" spans="1:4" x14ac:dyDescent="0.2">
      <c r="A205" t="s">
        <v>223</v>
      </c>
      <c r="D205" t="s">
        <v>229</v>
      </c>
    </row>
    <row r="206" spans="1:4" x14ac:dyDescent="0.2">
      <c r="A206" t="s">
        <v>48</v>
      </c>
      <c r="D206" t="s">
        <v>230</v>
      </c>
    </row>
    <row r="207" spans="1:4" x14ac:dyDescent="0.2">
      <c r="A207" t="s">
        <v>224</v>
      </c>
      <c r="D207" t="s">
        <v>48</v>
      </c>
    </row>
    <row r="208" spans="1:4" x14ac:dyDescent="0.2">
      <c r="A208" t="s">
        <v>225</v>
      </c>
      <c r="D208" t="s">
        <v>231</v>
      </c>
    </row>
    <row r="209" spans="1:4" x14ac:dyDescent="0.2">
      <c r="A209" t="s">
        <v>226</v>
      </c>
      <c r="D209" t="s">
        <v>232</v>
      </c>
    </row>
    <row r="210" spans="1:4" x14ac:dyDescent="0.2">
      <c r="A210" t="s">
        <v>227</v>
      </c>
      <c r="D210" t="s">
        <v>295</v>
      </c>
    </row>
    <row r="211" spans="1:4" x14ac:dyDescent="0.2">
      <c r="A211" t="s">
        <v>228</v>
      </c>
      <c r="D211" t="s">
        <v>234</v>
      </c>
    </row>
    <row r="212" spans="1:4" x14ac:dyDescent="0.2">
      <c r="A212" t="s">
        <v>229</v>
      </c>
      <c r="D212" t="s">
        <v>235</v>
      </c>
    </row>
    <row r="213" spans="1:4" x14ac:dyDescent="0.2">
      <c r="A213" t="s">
        <v>230</v>
      </c>
      <c r="D213" t="s">
        <v>236</v>
      </c>
    </row>
    <row r="214" spans="1:4" x14ac:dyDescent="0.2">
      <c r="A214" t="s">
        <v>48</v>
      </c>
      <c r="D214" t="s">
        <v>237</v>
      </c>
    </row>
    <row r="215" spans="1:4" x14ac:dyDescent="0.2">
      <c r="A215" t="s">
        <v>231</v>
      </c>
      <c r="D215" t="s">
        <v>238</v>
      </c>
    </row>
    <row r="216" spans="1:4" x14ac:dyDescent="0.2">
      <c r="A216" t="s">
        <v>232</v>
      </c>
      <c r="D216" t="s">
        <v>239</v>
      </c>
    </row>
    <row r="217" spans="1:4" x14ac:dyDescent="0.2">
      <c r="A217" t="s">
        <v>233</v>
      </c>
      <c r="D217" t="s">
        <v>240</v>
      </c>
    </row>
    <row r="218" spans="1:4" x14ac:dyDescent="0.2">
      <c r="A218" t="s">
        <v>234</v>
      </c>
      <c r="D218" t="s">
        <v>241</v>
      </c>
    </row>
    <row r="219" spans="1:4" x14ac:dyDescent="0.2">
      <c r="A219" t="s">
        <v>235</v>
      </c>
      <c r="D219" t="s">
        <v>242</v>
      </c>
    </row>
    <row r="220" spans="1:4" x14ac:dyDescent="0.2">
      <c r="A220" t="s">
        <v>236</v>
      </c>
      <c r="D220" t="s">
        <v>243</v>
      </c>
    </row>
    <row r="221" spans="1:4" x14ac:dyDescent="0.2">
      <c r="A221" t="s">
        <v>237</v>
      </c>
      <c r="D221" t="s">
        <v>244</v>
      </c>
    </row>
    <row r="222" spans="1:4" x14ac:dyDescent="0.2">
      <c r="A222" t="s">
        <v>238</v>
      </c>
      <c r="D222" t="s">
        <v>245</v>
      </c>
    </row>
    <row r="223" spans="1:4" x14ac:dyDescent="0.2">
      <c r="A223" t="s">
        <v>239</v>
      </c>
      <c r="D223" t="s">
        <v>180</v>
      </c>
    </row>
    <row r="224" spans="1:4" x14ac:dyDescent="0.2">
      <c r="A224" t="s">
        <v>240</v>
      </c>
      <c r="D224" t="s">
        <v>246</v>
      </c>
    </row>
    <row r="225" spans="1:4" x14ac:dyDescent="0.2">
      <c r="A225" t="s">
        <v>241</v>
      </c>
      <c r="D225" t="s">
        <v>247</v>
      </c>
    </row>
    <row r="226" spans="1:4" x14ac:dyDescent="0.2">
      <c r="A226" t="s">
        <v>242</v>
      </c>
      <c r="D226" t="s">
        <v>248</v>
      </c>
    </row>
    <row r="227" spans="1:4" x14ac:dyDescent="0.2">
      <c r="A227" t="s">
        <v>243</v>
      </c>
      <c r="D227" t="s">
        <v>249</v>
      </c>
    </row>
    <row r="228" spans="1:4" x14ac:dyDescent="0.2">
      <c r="A228" t="s">
        <v>244</v>
      </c>
      <c r="D228" t="s">
        <v>250</v>
      </c>
    </row>
    <row r="229" spans="1:4" x14ac:dyDescent="0.2">
      <c r="A229" t="s">
        <v>245</v>
      </c>
      <c r="D229" t="s">
        <v>251</v>
      </c>
    </row>
    <row r="230" spans="1:4" x14ac:dyDescent="0.2">
      <c r="A230" t="s">
        <v>180</v>
      </c>
      <c r="D230" t="s">
        <v>252</v>
      </c>
    </row>
    <row r="231" spans="1:4" x14ac:dyDescent="0.2">
      <c r="A231" t="s">
        <v>246</v>
      </c>
      <c r="D231" t="s">
        <v>253</v>
      </c>
    </row>
    <row r="232" spans="1:4" x14ac:dyDescent="0.2">
      <c r="A232" t="s">
        <v>247</v>
      </c>
      <c r="D232" t="s">
        <v>254</v>
      </c>
    </row>
    <row r="233" spans="1:4" x14ac:dyDescent="0.2">
      <c r="A233" t="s">
        <v>248</v>
      </c>
      <c r="D233" t="s">
        <v>255</v>
      </c>
    </row>
    <row r="234" spans="1:4" x14ac:dyDescent="0.2">
      <c r="A234" t="s">
        <v>249</v>
      </c>
      <c r="D234" t="s">
        <v>256</v>
      </c>
    </row>
    <row r="235" spans="1:4" x14ac:dyDescent="0.2">
      <c r="A235" t="s">
        <v>250</v>
      </c>
      <c r="D235" t="s">
        <v>257</v>
      </c>
    </row>
    <row r="236" spans="1:4" x14ac:dyDescent="0.2">
      <c r="A236" t="s">
        <v>251</v>
      </c>
      <c r="D236" t="s">
        <v>258</v>
      </c>
    </row>
    <row r="237" spans="1:4" x14ac:dyDescent="0.2">
      <c r="A237" t="s">
        <v>252</v>
      </c>
      <c r="D237" t="s">
        <v>259</v>
      </c>
    </row>
    <row r="238" spans="1:4" x14ac:dyDescent="0.2">
      <c r="A238" t="s">
        <v>253</v>
      </c>
      <c r="D238" t="s">
        <v>260</v>
      </c>
    </row>
    <row r="239" spans="1:4" x14ac:dyDescent="0.2">
      <c r="A239" t="s">
        <v>254</v>
      </c>
      <c r="D239" t="s">
        <v>261</v>
      </c>
    </row>
    <row r="240" spans="1:4" x14ac:dyDescent="0.2">
      <c r="A240" t="s">
        <v>255</v>
      </c>
      <c r="D240" t="s">
        <v>262</v>
      </c>
    </row>
    <row r="241" spans="1:4" x14ac:dyDescent="0.2">
      <c r="A241" t="s">
        <v>256</v>
      </c>
      <c r="D241" t="s">
        <v>263</v>
      </c>
    </row>
    <row r="242" spans="1:4" x14ac:dyDescent="0.2">
      <c r="A242" t="s">
        <v>257</v>
      </c>
      <c r="D242" t="s">
        <v>264</v>
      </c>
    </row>
    <row r="243" spans="1:4" x14ac:dyDescent="0.2">
      <c r="A243" t="s">
        <v>258</v>
      </c>
      <c r="D243" t="s">
        <v>265</v>
      </c>
    </row>
    <row r="244" spans="1:4" x14ac:dyDescent="0.2">
      <c r="A244" t="s">
        <v>259</v>
      </c>
      <c r="D244" t="s">
        <v>180</v>
      </c>
    </row>
    <row r="245" spans="1:4" x14ac:dyDescent="0.2">
      <c r="A245" t="s">
        <v>260</v>
      </c>
      <c r="D245" t="s">
        <v>296</v>
      </c>
    </row>
    <row r="246" spans="1:4" x14ac:dyDescent="0.2">
      <c r="A246" t="s">
        <v>261</v>
      </c>
      <c r="D246" t="s">
        <v>268</v>
      </c>
    </row>
    <row r="247" spans="1:4" x14ac:dyDescent="0.2">
      <c r="A247" t="s">
        <v>262</v>
      </c>
      <c r="D247" t="s">
        <v>48</v>
      </c>
    </row>
    <row r="248" spans="1:4" x14ac:dyDescent="0.2">
      <c r="A248" t="s">
        <v>263</v>
      </c>
      <c r="D248" t="s">
        <v>269</v>
      </c>
    </row>
    <row r="249" spans="1:4" x14ac:dyDescent="0.2">
      <c r="A249" t="s">
        <v>264</v>
      </c>
      <c r="D249" t="s">
        <v>270</v>
      </c>
    </row>
    <row r="250" spans="1:4" x14ac:dyDescent="0.2">
      <c r="A250" t="s">
        <v>265</v>
      </c>
      <c r="D250" t="s">
        <v>271</v>
      </c>
    </row>
    <row r="251" spans="1:4" x14ac:dyDescent="0.2">
      <c r="A251" t="s">
        <v>266</v>
      </c>
      <c r="D251" t="s">
        <v>272</v>
      </c>
    </row>
    <row r="252" spans="1:4" x14ac:dyDescent="0.2">
      <c r="A252" t="s">
        <v>267</v>
      </c>
    </row>
    <row r="253" spans="1:4" x14ac:dyDescent="0.2">
      <c r="A253" t="s">
        <v>268</v>
      </c>
    </row>
    <row r="254" spans="1:4" x14ac:dyDescent="0.2">
      <c r="A254" t="s">
        <v>48</v>
      </c>
    </row>
    <row r="255" spans="1:4" x14ac:dyDescent="0.2">
      <c r="A255" t="s">
        <v>269</v>
      </c>
    </row>
    <row r="256" spans="1:4" x14ac:dyDescent="0.2">
      <c r="A256" t="s">
        <v>270</v>
      </c>
    </row>
    <row r="257" spans="1:1" x14ac:dyDescent="0.2">
      <c r="A257" t="s">
        <v>271</v>
      </c>
    </row>
    <row r="258" spans="1:1" x14ac:dyDescent="0.2">
      <c r="A258" t="s">
        <v>272</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5"/>
  <sheetViews>
    <sheetView workbookViewId="0">
      <pane ySplit="2" topLeftCell="A3" activePane="bottomLeft" state="frozen"/>
      <selection activeCell="C38" sqref="C38:C39"/>
      <selection pane="bottomLeft" activeCell="B10" sqref="B10:D10"/>
    </sheetView>
  </sheetViews>
  <sheetFormatPr baseColWidth="10" defaultRowHeight="15" x14ac:dyDescent="0.25"/>
  <cols>
    <col min="1" max="1" width="35.28515625" style="111" customWidth="1"/>
    <col min="2" max="2" width="15.42578125" style="111" customWidth="1"/>
    <col min="3" max="3" width="36.85546875" style="111" customWidth="1"/>
    <col min="4" max="16384" width="11.42578125" style="111"/>
  </cols>
  <sheetData>
    <row r="1" spans="1:8" ht="45" customHeight="1" x14ac:dyDescent="0.25">
      <c r="A1" s="118">
        <v>1</v>
      </c>
      <c r="B1" s="116">
        <v>2</v>
      </c>
      <c r="C1" s="116">
        <v>3</v>
      </c>
      <c r="D1" s="118">
        <v>4</v>
      </c>
      <c r="E1" s="118">
        <v>5</v>
      </c>
      <c r="F1" s="118">
        <v>6</v>
      </c>
      <c r="G1" s="117">
        <v>7</v>
      </c>
    </row>
    <row r="2" spans="1:8" ht="35.25" customHeight="1" x14ac:dyDescent="0.25">
      <c r="A2" s="115" t="s">
        <v>416</v>
      </c>
      <c r="B2" s="116" t="s">
        <v>415</v>
      </c>
      <c r="C2" s="116" t="s">
        <v>414</v>
      </c>
      <c r="D2" s="115" t="s">
        <v>413</v>
      </c>
      <c r="E2" s="114"/>
      <c r="F2" s="114"/>
      <c r="G2" s="111">
        <v>0.2</v>
      </c>
      <c r="H2" s="111">
        <v>0.4</v>
      </c>
    </row>
    <row r="3" spans="1:8" ht="15.75" customHeight="1" x14ac:dyDescent="0.25">
      <c r="A3" s="112" t="s">
        <v>32</v>
      </c>
      <c r="B3" s="112">
        <v>30</v>
      </c>
      <c r="C3" s="112">
        <v>20</v>
      </c>
      <c r="D3" s="112">
        <v>95</v>
      </c>
      <c r="G3" s="111">
        <f>B3*20/100</f>
        <v>6</v>
      </c>
      <c r="H3" s="111">
        <f>B3*40/100</f>
        <v>12</v>
      </c>
    </row>
    <row r="4" spans="1:8" ht="15.75" customHeight="1" x14ac:dyDescent="0.25">
      <c r="A4" s="125" t="s">
        <v>33</v>
      </c>
      <c r="B4" s="112">
        <v>41</v>
      </c>
      <c r="C4" s="112">
        <v>28</v>
      </c>
      <c r="D4" s="112">
        <v>125</v>
      </c>
    </row>
    <row r="5" spans="1:8" ht="15.75" customHeight="1" x14ac:dyDescent="0.25">
      <c r="A5" s="125" t="s">
        <v>34</v>
      </c>
      <c r="B5" s="112">
        <v>39</v>
      </c>
      <c r="C5" s="112">
        <v>26</v>
      </c>
      <c r="D5" s="112">
        <v>130</v>
      </c>
    </row>
    <row r="6" spans="1:8" ht="15.75" customHeight="1" x14ac:dyDescent="0.25">
      <c r="A6" s="125" t="s">
        <v>420</v>
      </c>
      <c r="B6" s="112">
        <v>36</v>
      </c>
      <c r="C6" s="112">
        <v>24</v>
      </c>
      <c r="D6" s="112">
        <v>166</v>
      </c>
    </row>
    <row r="7" spans="1:8" ht="15.75" customHeight="1" x14ac:dyDescent="0.25">
      <c r="A7" s="112" t="s">
        <v>36</v>
      </c>
      <c r="B7" s="112">
        <v>29</v>
      </c>
      <c r="C7" s="112">
        <v>20</v>
      </c>
      <c r="D7" s="112">
        <v>113</v>
      </c>
      <c r="G7" s="111">
        <f t="shared" ref="G7:G70" si="0">B7*20/100</f>
        <v>5.8</v>
      </c>
      <c r="H7" s="111">
        <f t="shared" ref="H7:H70" si="1">B7*40/100</f>
        <v>11.6</v>
      </c>
    </row>
    <row r="8" spans="1:8" ht="15.75" customHeight="1" x14ac:dyDescent="0.25">
      <c r="A8" s="112" t="s">
        <v>37</v>
      </c>
      <c r="B8" s="112">
        <v>51</v>
      </c>
      <c r="C8" s="112">
        <v>34</v>
      </c>
      <c r="D8" s="112">
        <v>173</v>
      </c>
      <c r="G8" s="111">
        <f t="shared" si="0"/>
        <v>10.199999999999999</v>
      </c>
      <c r="H8" s="111">
        <f t="shared" si="1"/>
        <v>20.399999999999999</v>
      </c>
    </row>
    <row r="9" spans="1:8" ht="15.75" customHeight="1" x14ac:dyDescent="0.25">
      <c r="A9" s="112" t="s">
        <v>38</v>
      </c>
      <c r="B9" s="112">
        <v>34</v>
      </c>
      <c r="C9" s="112">
        <v>23</v>
      </c>
      <c r="D9" s="112">
        <v>45</v>
      </c>
      <c r="G9" s="111">
        <f t="shared" si="0"/>
        <v>6.8</v>
      </c>
      <c r="H9" s="111">
        <f t="shared" si="1"/>
        <v>13.6</v>
      </c>
    </row>
    <row r="10" spans="1:8" ht="15.75" customHeight="1" x14ac:dyDescent="0.25">
      <c r="A10" s="112" t="s">
        <v>39</v>
      </c>
      <c r="B10" s="112">
        <v>52</v>
      </c>
      <c r="C10" s="112">
        <v>35</v>
      </c>
      <c r="D10" s="112">
        <v>299</v>
      </c>
      <c r="G10" s="111">
        <f t="shared" si="0"/>
        <v>10.4</v>
      </c>
      <c r="H10" s="111">
        <f t="shared" si="1"/>
        <v>20.8</v>
      </c>
    </row>
    <row r="11" spans="1:8" ht="15.75" customHeight="1" x14ac:dyDescent="0.25">
      <c r="A11" s="112" t="s">
        <v>40</v>
      </c>
      <c r="B11" s="112">
        <v>45</v>
      </c>
      <c r="C11" s="112">
        <v>30</v>
      </c>
      <c r="D11" s="112">
        <v>177</v>
      </c>
      <c r="G11" s="111">
        <f t="shared" si="0"/>
        <v>9</v>
      </c>
      <c r="H11" s="111">
        <f t="shared" si="1"/>
        <v>18</v>
      </c>
    </row>
    <row r="12" spans="1:8" ht="15.75" customHeight="1" x14ac:dyDescent="0.25">
      <c r="A12" s="112" t="s">
        <v>41</v>
      </c>
      <c r="B12" s="112">
        <v>35</v>
      </c>
      <c r="C12" s="112">
        <v>24</v>
      </c>
      <c r="D12" s="112">
        <v>113</v>
      </c>
      <c r="G12" s="111">
        <f t="shared" si="0"/>
        <v>7</v>
      </c>
      <c r="H12" s="111">
        <f t="shared" si="1"/>
        <v>14</v>
      </c>
    </row>
    <row r="13" spans="1:8" ht="15.75" customHeight="1" x14ac:dyDescent="0.25">
      <c r="A13" s="112" t="s">
        <v>42</v>
      </c>
      <c r="B13" s="112">
        <v>24</v>
      </c>
      <c r="C13" s="112">
        <v>16</v>
      </c>
      <c r="D13" s="112">
        <v>59</v>
      </c>
      <c r="G13" s="111">
        <f t="shared" si="0"/>
        <v>4.8</v>
      </c>
      <c r="H13" s="111">
        <f t="shared" si="1"/>
        <v>9.6</v>
      </c>
    </row>
    <row r="14" spans="1:8" ht="15.75" customHeight="1" x14ac:dyDescent="0.25">
      <c r="A14" s="112" t="s">
        <v>43</v>
      </c>
      <c r="B14" s="112">
        <v>30</v>
      </c>
      <c r="C14" s="112">
        <v>20</v>
      </c>
      <c r="D14" s="112">
        <v>72</v>
      </c>
      <c r="G14" s="111">
        <f t="shared" si="0"/>
        <v>6</v>
      </c>
      <c r="H14" s="111">
        <f t="shared" si="1"/>
        <v>12</v>
      </c>
    </row>
    <row r="15" spans="1:8" ht="15.75" customHeight="1" x14ac:dyDescent="0.25">
      <c r="A15" s="112" t="s">
        <v>412</v>
      </c>
      <c r="B15" s="112">
        <v>51</v>
      </c>
      <c r="C15" s="112">
        <v>34</v>
      </c>
      <c r="D15" s="112">
        <v>158</v>
      </c>
      <c r="G15" s="111">
        <f t="shared" si="0"/>
        <v>10.199999999999999</v>
      </c>
      <c r="H15" s="111">
        <f t="shared" si="1"/>
        <v>20.399999999999999</v>
      </c>
    </row>
    <row r="16" spans="1:8" ht="15.75" customHeight="1" x14ac:dyDescent="0.25">
      <c r="A16" s="112" t="s">
        <v>411</v>
      </c>
      <c r="B16" s="112">
        <v>51</v>
      </c>
      <c r="C16" s="112">
        <v>34</v>
      </c>
      <c r="D16" s="112">
        <v>158</v>
      </c>
      <c r="G16" s="111">
        <f t="shared" si="0"/>
        <v>10.199999999999999</v>
      </c>
      <c r="H16" s="111">
        <f t="shared" si="1"/>
        <v>20.399999999999999</v>
      </c>
    </row>
    <row r="17" spans="1:8" ht="15.75" customHeight="1" x14ac:dyDescent="0.25">
      <c r="A17" s="112" t="s">
        <v>410</v>
      </c>
      <c r="B17" s="112">
        <v>68</v>
      </c>
      <c r="C17" s="112">
        <v>45</v>
      </c>
      <c r="D17" s="112">
        <v>184</v>
      </c>
      <c r="G17" s="111">
        <f t="shared" si="0"/>
        <v>13.6</v>
      </c>
      <c r="H17" s="111">
        <f t="shared" si="1"/>
        <v>27.2</v>
      </c>
    </row>
    <row r="18" spans="1:8" ht="15.75" customHeight="1" x14ac:dyDescent="0.25">
      <c r="A18" s="112" t="s">
        <v>49</v>
      </c>
      <c r="B18" s="112">
        <v>45</v>
      </c>
      <c r="C18" s="112">
        <v>30</v>
      </c>
      <c r="D18" s="112">
        <v>180</v>
      </c>
      <c r="G18" s="111">
        <f t="shared" si="0"/>
        <v>9</v>
      </c>
      <c r="H18" s="111">
        <f t="shared" si="1"/>
        <v>18</v>
      </c>
    </row>
    <row r="19" spans="1:8" ht="15.75" customHeight="1" x14ac:dyDescent="0.25">
      <c r="A19" s="112" t="s">
        <v>50</v>
      </c>
      <c r="B19" s="112">
        <v>50</v>
      </c>
      <c r="C19" s="112">
        <v>33</v>
      </c>
      <c r="D19" s="112">
        <v>165</v>
      </c>
      <c r="G19" s="111">
        <f t="shared" si="0"/>
        <v>10</v>
      </c>
      <c r="H19" s="111">
        <f t="shared" si="1"/>
        <v>20</v>
      </c>
    </row>
    <row r="20" spans="1:8" ht="15.75" customHeight="1" x14ac:dyDescent="0.25">
      <c r="A20" s="112" t="s">
        <v>51</v>
      </c>
      <c r="B20" s="112">
        <v>52</v>
      </c>
      <c r="C20" s="112">
        <v>35</v>
      </c>
      <c r="D20" s="112">
        <v>165</v>
      </c>
      <c r="G20" s="111">
        <f t="shared" si="0"/>
        <v>10.4</v>
      </c>
      <c r="H20" s="111">
        <f t="shared" si="1"/>
        <v>20.8</v>
      </c>
    </row>
    <row r="21" spans="1:8" ht="15.75" customHeight="1" x14ac:dyDescent="0.25">
      <c r="A21" s="112" t="s">
        <v>52</v>
      </c>
      <c r="B21" s="112">
        <v>42</v>
      </c>
      <c r="C21" s="112">
        <v>28</v>
      </c>
      <c r="D21" s="112">
        <v>135</v>
      </c>
      <c r="G21" s="111">
        <f t="shared" si="0"/>
        <v>8.4</v>
      </c>
      <c r="H21" s="111">
        <f t="shared" si="1"/>
        <v>16.8</v>
      </c>
    </row>
    <row r="22" spans="1:8" ht="15.75" customHeight="1" x14ac:dyDescent="0.25">
      <c r="A22" s="112" t="s">
        <v>53</v>
      </c>
      <c r="B22" s="112">
        <v>52</v>
      </c>
      <c r="C22" s="112">
        <v>35</v>
      </c>
      <c r="D22" s="112">
        <v>115</v>
      </c>
      <c r="G22" s="111">
        <f t="shared" si="0"/>
        <v>10.4</v>
      </c>
      <c r="H22" s="111">
        <f t="shared" si="1"/>
        <v>20.8</v>
      </c>
    </row>
    <row r="23" spans="1:8" ht="15.75" customHeight="1" x14ac:dyDescent="0.25">
      <c r="A23" s="112" t="s">
        <v>54</v>
      </c>
      <c r="B23" s="112">
        <v>30</v>
      </c>
      <c r="C23" s="112">
        <v>20</v>
      </c>
      <c r="D23" s="112">
        <v>93</v>
      </c>
      <c r="G23" s="111">
        <f t="shared" si="0"/>
        <v>6</v>
      </c>
      <c r="H23" s="111">
        <f t="shared" si="1"/>
        <v>12</v>
      </c>
    </row>
    <row r="24" spans="1:8" ht="15.75" customHeight="1" x14ac:dyDescent="0.25">
      <c r="A24" s="112" t="s">
        <v>409</v>
      </c>
      <c r="B24" s="112">
        <v>23</v>
      </c>
      <c r="C24" s="112">
        <v>16</v>
      </c>
      <c r="D24" s="112">
        <v>75</v>
      </c>
      <c r="G24" s="111">
        <f t="shared" si="0"/>
        <v>4.5999999999999996</v>
      </c>
      <c r="H24" s="111">
        <f t="shared" si="1"/>
        <v>9.1999999999999993</v>
      </c>
    </row>
    <row r="25" spans="1:8" ht="15.75" customHeight="1" x14ac:dyDescent="0.25">
      <c r="A25" s="112" t="s">
        <v>56</v>
      </c>
      <c r="B25" s="112">
        <v>40</v>
      </c>
      <c r="C25" s="112">
        <v>27</v>
      </c>
      <c r="D25" s="112">
        <v>102</v>
      </c>
      <c r="G25" s="111">
        <f t="shared" si="0"/>
        <v>8</v>
      </c>
      <c r="H25" s="111">
        <f t="shared" si="1"/>
        <v>16</v>
      </c>
    </row>
    <row r="26" spans="1:8" ht="15.75" customHeight="1" x14ac:dyDescent="0.25">
      <c r="A26" s="112" t="s">
        <v>408</v>
      </c>
      <c r="B26" s="112">
        <v>51</v>
      </c>
      <c r="C26" s="112">
        <v>34</v>
      </c>
      <c r="D26" s="112">
        <v>84</v>
      </c>
      <c r="G26" s="111">
        <f t="shared" si="0"/>
        <v>10.199999999999999</v>
      </c>
      <c r="H26" s="111">
        <f t="shared" si="1"/>
        <v>20.399999999999999</v>
      </c>
    </row>
    <row r="27" spans="1:8" ht="15.75" customHeight="1" x14ac:dyDescent="0.25">
      <c r="A27" s="112" t="s">
        <v>407</v>
      </c>
      <c r="B27" s="112">
        <v>57</v>
      </c>
      <c r="C27" s="112">
        <v>38</v>
      </c>
      <c r="D27" s="112">
        <v>127</v>
      </c>
      <c r="G27" s="111">
        <f t="shared" si="0"/>
        <v>11.4</v>
      </c>
      <c r="H27" s="111">
        <f t="shared" si="1"/>
        <v>22.8</v>
      </c>
    </row>
    <row r="28" spans="1:8" ht="15.75" customHeight="1" x14ac:dyDescent="0.25">
      <c r="A28" s="112" t="s">
        <v>406</v>
      </c>
      <c r="B28" s="112">
        <v>57</v>
      </c>
      <c r="C28" s="112">
        <v>38</v>
      </c>
      <c r="D28" s="112">
        <v>145</v>
      </c>
      <c r="G28" s="111">
        <f t="shared" si="0"/>
        <v>11.4</v>
      </c>
      <c r="H28" s="111">
        <f t="shared" si="1"/>
        <v>22.8</v>
      </c>
    </row>
    <row r="29" spans="1:8" ht="15.75" customHeight="1" x14ac:dyDescent="0.25">
      <c r="A29" s="112" t="s">
        <v>405</v>
      </c>
      <c r="B29" s="112">
        <v>53</v>
      </c>
      <c r="C29" s="112">
        <v>36</v>
      </c>
      <c r="D29" s="112">
        <v>132</v>
      </c>
      <c r="G29" s="111">
        <f t="shared" si="0"/>
        <v>10.6</v>
      </c>
      <c r="H29" s="111">
        <f t="shared" si="1"/>
        <v>21.2</v>
      </c>
    </row>
    <row r="30" spans="1:8" ht="15.75" customHeight="1" x14ac:dyDescent="0.25">
      <c r="A30" s="112" t="s">
        <v>61</v>
      </c>
      <c r="B30" s="112">
        <v>52</v>
      </c>
      <c r="C30" s="112">
        <v>35</v>
      </c>
      <c r="D30" s="112">
        <v>106</v>
      </c>
      <c r="G30" s="111">
        <f t="shared" si="0"/>
        <v>10.4</v>
      </c>
      <c r="H30" s="111">
        <f t="shared" si="1"/>
        <v>20.8</v>
      </c>
    </row>
    <row r="31" spans="1:8" ht="15.75" customHeight="1" x14ac:dyDescent="0.25">
      <c r="A31" s="112" t="s">
        <v>62</v>
      </c>
      <c r="B31" s="112">
        <v>22</v>
      </c>
      <c r="C31" s="112">
        <v>15</v>
      </c>
      <c r="D31" s="112">
        <v>115</v>
      </c>
      <c r="G31" s="111">
        <f t="shared" si="0"/>
        <v>4.4000000000000004</v>
      </c>
      <c r="H31" s="111">
        <f t="shared" si="1"/>
        <v>8.8000000000000007</v>
      </c>
    </row>
    <row r="32" spans="1:8" ht="15.75" customHeight="1" x14ac:dyDescent="0.25">
      <c r="A32" s="112" t="s">
        <v>63</v>
      </c>
      <c r="B32" s="112">
        <v>38</v>
      </c>
      <c r="C32" s="112">
        <v>25</v>
      </c>
      <c r="D32" s="112">
        <v>174</v>
      </c>
      <c r="G32" s="111">
        <f t="shared" si="0"/>
        <v>7.6</v>
      </c>
      <c r="H32" s="111">
        <f t="shared" si="1"/>
        <v>15.2</v>
      </c>
    </row>
    <row r="33" spans="1:8" ht="15.75" customHeight="1" x14ac:dyDescent="0.25">
      <c r="A33" s="112" t="s">
        <v>64</v>
      </c>
      <c r="B33" s="112">
        <v>47</v>
      </c>
      <c r="C33" s="112">
        <v>32</v>
      </c>
      <c r="D33" s="112">
        <v>98</v>
      </c>
      <c r="G33" s="111">
        <f t="shared" si="0"/>
        <v>9.4</v>
      </c>
      <c r="H33" s="111">
        <f t="shared" si="1"/>
        <v>18.8</v>
      </c>
    </row>
    <row r="34" spans="1:8" ht="15.75" customHeight="1" x14ac:dyDescent="0.25">
      <c r="A34" s="112" t="s">
        <v>65</v>
      </c>
      <c r="B34" s="112">
        <v>44</v>
      </c>
      <c r="C34" s="112">
        <v>29</v>
      </c>
      <c r="D34" s="112">
        <v>187</v>
      </c>
      <c r="G34" s="111">
        <f t="shared" si="0"/>
        <v>8.8000000000000007</v>
      </c>
      <c r="H34" s="111">
        <f t="shared" si="1"/>
        <v>17.600000000000001</v>
      </c>
    </row>
    <row r="35" spans="1:8" ht="15.75" customHeight="1" x14ac:dyDescent="0.25">
      <c r="A35" s="112" t="s">
        <v>404</v>
      </c>
      <c r="B35" s="112">
        <v>40</v>
      </c>
      <c r="C35" s="112">
        <v>27</v>
      </c>
      <c r="D35" s="112">
        <v>113</v>
      </c>
      <c r="G35" s="111">
        <f t="shared" si="0"/>
        <v>8</v>
      </c>
      <c r="H35" s="111">
        <f t="shared" si="1"/>
        <v>16</v>
      </c>
    </row>
    <row r="36" spans="1:8" ht="15.75" customHeight="1" x14ac:dyDescent="0.25">
      <c r="A36" s="112" t="s">
        <v>403</v>
      </c>
      <c r="B36" s="112">
        <v>35</v>
      </c>
      <c r="C36" s="112">
        <v>24</v>
      </c>
      <c r="D36" s="112">
        <v>105</v>
      </c>
      <c r="G36" s="111">
        <f t="shared" si="0"/>
        <v>7</v>
      </c>
      <c r="H36" s="111">
        <f t="shared" si="1"/>
        <v>14</v>
      </c>
    </row>
    <row r="37" spans="1:8" ht="15.75" customHeight="1" x14ac:dyDescent="0.25">
      <c r="A37" s="112" t="s">
        <v>402</v>
      </c>
      <c r="B37" s="112">
        <v>74</v>
      </c>
      <c r="C37" s="112">
        <v>49</v>
      </c>
      <c r="D37" s="112">
        <v>145</v>
      </c>
      <c r="G37" s="111">
        <f t="shared" si="0"/>
        <v>14.8</v>
      </c>
      <c r="H37" s="111">
        <f t="shared" si="1"/>
        <v>29.6</v>
      </c>
    </row>
    <row r="38" spans="1:8" ht="15.75" customHeight="1" x14ac:dyDescent="0.25">
      <c r="A38" s="112" t="s">
        <v>401</v>
      </c>
      <c r="B38" s="112">
        <v>46</v>
      </c>
      <c r="C38" s="112">
        <v>31</v>
      </c>
      <c r="D38" s="112">
        <v>142</v>
      </c>
      <c r="G38" s="111">
        <f t="shared" si="0"/>
        <v>9.1999999999999993</v>
      </c>
      <c r="H38" s="111">
        <f t="shared" si="1"/>
        <v>18.399999999999999</v>
      </c>
    </row>
    <row r="39" spans="1:8" ht="15.75" customHeight="1" x14ac:dyDescent="0.25">
      <c r="A39" s="112" t="s">
        <v>400</v>
      </c>
      <c r="B39" s="112">
        <v>50</v>
      </c>
      <c r="C39" s="112">
        <v>33</v>
      </c>
      <c r="D39" s="112">
        <v>128</v>
      </c>
      <c r="G39" s="111">
        <f t="shared" si="0"/>
        <v>10</v>
      </c>
      <c r="H39" s="111">
        <f t="shared" si="1"/>
        <v>20</v>
      </c>
    </row>
    <row r="40" spans="1:8" ht="15.75" customHeight="1" x14ac:dyDescent="0.25">
      <c r="A40" s="112" t="s">
        <v>71</v>
      </c>
      <c r="B40" s="112">
        <v>47</v>
      </c>
      <c r="C40" s="112">
        <v>32</v>
      </c>
      <c r="D40" s="112">
        <v>69</v>
      </c>
      <c r="G40" s="111">
        <f t="shared" si="0"/>
        <v>9.4</v>
      </c>
      <c r="H40" s="111">
        <f t="shared" si="1"/>
        <v>18.8</v>
      </c>
    </row>
    <row r="41" spans="1:8" ht="15.75" customHeight="1" x14ac:dyDescent="0.25">
      <c r="A41" s="112" t="s">
        <v>399</v>
      </c>
      <c r="B41" s="112">
        <v>51</v>
      </c>
      <c r="C41" s="112">
        <v>34</v>
      </c>
      <c r="D41" s="112">
        <v>146</v>
      </c>
      <c r="G41" s="111">
        <f t="shared" si="0"/>
        <v>10.199999999999999</v>
      </c>
      <c r="H41" s="111">
        <f t="shared" si="1"/>
        <v>20.399999999999999</v>
      </c>
    </row>
    <row r="42" spans="1:8" ht="15.75" customHeight="1" x14ac:dyDescent="0.25">
      <c r="A42" s="112" t="s">
        <v>278</v>
      </c>
      <c r="B42" s="113">
        <v>28</v>
      </c>
      <c r="C42" s="113">
        <v>14</v>
      </c>
      <c r="D42" s="113">
        <v>20</v>
      </c>
      <c r="G42" s="111">
        <f t="shared" si="0"/>
        <v>5.6</v>
      </c>
      <c r="H42" s="111">
        <f t="shared" si="1"/>
        <v>11.2</v>
      </c>
    </row>
    <row r="43" spans="1:8" ht="15.75" customHeight="1" x14ac:dyDescent="0.25">
      <c r="A43" s="112" t="s">
        <v>74</v>
      </c>
      <c r="B43" s="112">
        <v>45</v>
      </c>
      <c r="C43" s="112">
        <v>30</v>
      </c>
      <c r="D43" s="112">
        <v>177</v>
      </c>
      <c r="G43" s="111">
        <f t="shared" si="0"/>
        <v>9</v>
      </c>
      <c r="H43" s="111">
        <f t="shared" si="1"/>
        <v>18</v>
      </c>
    </row>
    <row r="44" spans="1:8" ht="15.75" customHeight="1" x14ac:dyDescent="0.25">
      <c r="A44" s="112" t="s">
        <v>75</v>
      </c>
      <c r="B44" s="112">
        <v>45</v>
      </c>
      <c r="C44" s="112">
        <v>30</v>
      </c>
      <c r="D44" s="112">
        <v>147</v>
      </c>
      <c r="G44" s="111">
        <f t="shared" si="0"/>
        <v>9</v>
      </c>
      <c r="H44" s="111">
        <f t="shared" si="1"/>
        <v>18</v>
      </c>
    </row>
    <row r="45" spans="1:8" ht="15.75" customHeight="1" x14ac:dyDescent="0.25">
      <c r="A45" s="112" t="s">
        <v>76</v>
      </c>
      <c r="B45" s="112">
        <v>65</v>
      </c>
      <c r="C45" s="112">
        <v>44</v>
      </c>
      <c r="D45" s="112">
        <v>305</v>
      </c>
      <c r="G45" s="111">
        <f t="shared" si="0"/>
        <v>13</v>
      </c>
      <c r="H45" s="111">
        <f t="shared" si="1"/>
        <v>26</v>
      </c>
    </row>
    <row r="46" spans="1:8" ht="15.75" customHeight="1" x14ac:dyDescent="0.25">
      <c r="A46" s="112" t="s">
        <v>73</v>
      </c>
      <c r="B46" s="112">
        <v>58</v>
      </c>
      <c r="C46" s="112">
        <v>39</v>
      </c>
      <c r="D46" s="112">
        <v>143</v>
      </c>
      <c r="G46" s="111">
        <f t="shared" si="0"/>
        <v>11.6</v>
      </c>
      <c r="H46" s="111">
        <f t="shared" si="1"/>
        <v>23.2</v>
      </c>
    </row>
    <row r="47" spans="1:8" ht="15.75" customHeight="1" x14ac:dyDescent="0.25">
      <c r="A47" s="112" t="s">
        <v>77</v>
      </c>
      <c r="B47" s="112">
        <v>40</v>
      </c>
      <c r="C47" s="112">
        <v>29</v>
      </c>
      <c r="D47" s="112">
        <v>97</v>
      </c>
      <c r="G47" s="111">
        <f t="shared" si="0"/>
        <v>8</v>
      </c>
      <c r="H47" s="111">
        <f t="shared" si="1"/>
        <v>16</v>
      </c>
    </row>
    <row r="48" spans="1:8" ht="15.75" customHeight="1" x14ac:dyDescent="0.25">
      <c r="A48" s="112" t="s">
        <v>78</v>
      </c>
      <c r="B48" s="112">
        <v>44</v>
      </c>
      <c r="C48" s="112">
        <v>29</v>
      </c>
      <c r="D48" s="112">
        <v>119</v>
      </c>
      <c r="G48" s="111">
        <f t="shared" si="0"/>
        <v>8.8000000000000007</v>
      </c>
      <c r="H48" s="111">
        <f t="shared" si="1"/>
        <v>17.600000000000001</v>
      </c>
    </row>
    <row r="49" spans="1:8" ht="15.75" customHeight="1" x14ac:dyDescent="0.25">
      <c r="A49" s="112" t="s">
        <v>79</v>
      </c>
      <c r="B49" s="112">
        <v>50</v>
      </c>
      <c r="C49" s="112">
        <v>33</v>
      </c>
      <c r="D49" s="112">
        <v>91</v>
      </c>
      <c r="G49" s="111">
        <f t="shared" si="0"/>
        <v>10</v>
      </c>
      <c r="H49" s="111">
        <f t="shared" si="1"/>
        <v>20</v>
      </c>
    </row>
    <row r="50" spans="1:8" ht="15.75" customHeight="1" x14ac:dyDescent="0.25">
      <c r="A50" s="112" t="s">
        <v>80</v>
      </c>
      <c r="B50" s="112">
        <v>29</v>
      </c>
      <c r="C50" s="112">
        <v>20</v>
      </c>
      <c r="D50" s="112">
        <v>85</v>
      </c>
      <c r="G50" s="111">
        <f t="shared" si="0"/>
        <v>5.8</v>
      </c>
      <c r="H50" s="111">
        <f t="shared" si="1"/>
        <v>11.6</v>
      </c>
    </row>
    <row r="51" spans="1:8" ht="15.75" customHeight="1" x14ac:dyDescent="0.25">
      <c r="A51" s="112" t="s">
        <v>81</v>
      </c>
      <c r="B51" s="112">
        <v>34</v>
      </c>
      <c r="C51" s="112">
        <v>23</v>
      </c>
      <c r="D51" s="112">
        <v>69</v>
      </c>
      <c r="G51" s="111">
        <f t="shared" si="0"/>
        <v>6.8</v>
      </c>
      <c r="H51" s="111">
        <f t="shared" si="1"/>
        <v>13.6</v>
      </c>
    </row>
    <row r="52" spans="1:8" ht="15.75" customHeight="1" x14ac:dyDescent="0.25">
      <c r="A52" s="112" t="s">
        <v>82</v>
      </c>
      <c r="B52" s="112">
        <v>50</v>
      </c>
      <c r="C52" s="112">
        <v>33</v>
      </c>
      <c r="D52" s="112">
        <v>136</v>
      </c>
      <c r="G52" s="111">
        <f t="shared" si="0"/>
        <v>10</v>
      </c>
      <c r="H52" s="111">
        <f t="shared" si="1"/>
        <v>20</v>
      </c>
    </row>
    <row r="53" spans="1:8" ht="15.75" customHeight="1" x14ac:dyDescent="0.25">
      <c r="A53" s="112" t="s">
        <v>398</v>
      </c>
      <c r="B53" s="112">
        <v>44</v>
      </c>
      <c r="C53" s="112">
        <v>29</v>
      </c>
      <c r="D53" s="112">
        <v>115</v>
      </c>
      <c r="G53" s="111">
        <f t="shared" si="0"/>
        <v>8.8000000000000007</v>
      </c>
      <c r="H53" s="111">
        <f t="shared" si="1"/>
        <v>17.600000000000001</v>
      </c>
    </row>
    <row r="54" spans="1:8" ht="15.75" customHeight="1" x14ac:dyDescent="0.25">
      <c r="A54" s="112" t="s">
        <v>397</v>
      </c>
      <c r="B54" s="112">
        <v>53</v>
      </c>
      <c r="C54" s="112">
        <v>36</v>
      </c>
      <c r="D54" s="112">
        <v>115</v>
      </c>
      <c r="G54" s="111">
        <f t="shared" si="0"/>
        <v>10.6</v>
      </c>
      <c r="H54" s="111">
        <f t="shared" si="1"/>
        <v>21.2</v>
      </c>
    </row>
    <row r="55" spans="1:8" ht="15.75" customHeight="1" x14ac:dyDescent="0.25">
      <c r="A55" s="112" t="s">
        <v>396</v>
      </c>
      <c r="B55" s="112">
        <v>46</v>
      </c>
      <c r="C55" s="112">
        <v>31</v>
      </c>
      <c r="D55" s="112">
        <v>101</v>
      </c>
      <c r="G55" s="111">
        <f t="shared" si="0"/>
        <v>9.1999999999999993</v>
      </c>
      <c r="H55" s="111">
        <f t="shared" si="1"/>
        <v>18.399999999999999</v>
      </c>
    </row>
    <row r="56" spans="1:8" ht="15.75" customHeight="1" x14ac:dyDescent="0.25">
      <c r="A56" s="112" t="s">
        <v>395</v>
      </c>
      <c r="B56" s="112">
        <v>58</v>
      </c>
      <c r="C56" s="112">
        <v>39</v>
      </c>
      <c r="D56" s="112">
        <v>152</v>
      </c>
      <c r="G56" s="111">
        <f t="shared" si="0"/>
        <v>11.6</v>
      </c>
      <c r="H56" s="111">
        <f t="shared" si="1"/>
        <v>23.2</v>
      </c>
    </row>
    <row r="57" spans="1:8" ht="15.75" customHeight="1" x14ac:dyDescent="0.25">
      <c r="A57" s="112" t="s">
        <v>394</v>
      </c>
      <c r="B57" s="112">
        <v>51</v>
      </c>
      <c r="C57" s="112">
        <v>34</v>
      </c>
      <c r="D57" s="112">
        <v>96</v>
      </c>
      <c r="G57" s="111">
        <f t="shared" si="0"/>
        <v>10.199999999999999</v>
      </c>
      <c r="H57" s="111">
        <f t="shared" si="1"/>
        <v>20.399999999999999</v>
      </c>
    </row>
    <row r="58" spans="1:8" ht="15.75" customHeight="1" x14ac:dyDescent="0.25">
      <c r="A58" s="112" t="s">
        <v>88</v>
      </c>
      <c r="B58" s="112">
        <v>52</v>
      </c>
      <c r="C58" s="112">
        <v>35</v>
      </c>
      <c r="D58" s="112">
        <v>183</v>
      </c>
      <c r="G58" s="111">
        <f t="shared" si="0"/>
        <v>10.4</v>
      </c>
      <c r="H58" s="111">
        <f t="shared" si="1"/>
        <v>20.8</v>
      </c>
    </row>
    <row r="59" spans="1:8" ht="15.75" customHeight="1" x14ac:dyDescent="0.25">
      <c r="A59" s="112" t="s">
        <v>89</v>
      </c>
      <c r="B59" s="112">
        <v>30</v>
      </c>
      <c r="C59" s="112">
        <v>20</v>
      </c>
      <c r="D59" s="112">
        <v>125</v>
      </c>
      <c r="G59" s="111">
        <f t="shared" si="0"/>
        <v>6</v>
      </c>
      <c r="H59" s="111">
        <f t="shared" si="1"/>
        <v>12</v>
      </c>
    </row>
    <row r="60" spans="1:8" ht="15.75" customHeight="1" x14ac:dyDescent="0.25">
      <c r="A60" s="112" t="s">
        <v>90</v>
      </c>
      <c r="B60" s="112">
        <v>35</v>
      </c>
      <c r="C60" s="112">
        <v>24</v>
      </c>
      <c r="D60" s="112">
        <v>88</v>
      </c>
      <c r="G60" s="111">
        <f t="shared" si="0"/>
        <v>7</v>
      </c>
      <c r="H60" s="111">
        <f t="shared" si="1"/>
        <v>14</v>
      </c>
    </row>
    <row r="61" spans="1:8" ht="15.75" customHeight="1" x14ac:dyDescent="0.25">
      <c r="A61" s="112" t="s">
        <v>91</v>
      </c>
      <c r="B61" s="112">
        <v>46</v>
      </c>
      <c r="C61" s="112">
        <v>31</v>
      </c>
      <c r="D61" s="112">
        <v>148</v>
      </c>
      <c r="G61" s="111">
        <f t="shared" si="0"/>
        <v>9.1999999999999993</v>
      </c>
      <c r="H61" s="111">
        <f t="shared" si="1"/>
        <v>18.399999999999999</v>
      </c>
    </row>
    <row r="62" spans="1:8" ht="15.75" customHeight="1" x14ac:dyDescent="0.25">
      <c r="A62" s="112" t="s">
        <v>92</v>
      </c>
      <c r="B62" s="112">
        <v>45</v>
      </c>
      <c r="C62" s="112">
        <v>30</v>
      </c>
      <c r="D62" s="112">
        <v>177</v>
      </c>
      <c r="G62" s="111">
        <f t="shared" si="0"/>
        <v>9</v>
      </c>
      <c r="H62" s="111">
        <f t="shared" si="1"/>
        <v>18</v>
      </c>
    </row>
    <row r="63" spans="1:8" ht="15.75" customHeight="1" x14ac:dyDescent="0.25">
      <c r="A63" s="112" t="s">
        <v>393</v>
      </c>
      <c r="B63" s="112">
        <v>36</v>
      </c>
      <c r="C63" s="112">
        <v>24</v>
      </c>
      <c r="D63" s="112">
        <v>135</v>
      </c>
      <c r="G63" s="111">
        <f t="shared" si="0"/>
        <v>7.2</v>
      </c>
      <c r="H63" s="111">
        <f t="shared" si="1"/>
        <v>14.4</v>
      </c>
    </row>
    <row r="64" spans="1:8" ht="15.75" customHeight="1" x14ac:dyDescent="0.25">
      <c r="A64" s="112" t="s">
        <v>392</v>
      </c>
      <c r="B64" s="112">
        <v>46</v>
      </c>
      <c r="C64" s="112">
        <v>31</v>
      </c>
      <c r="D64" s="112">
        <v>132</v>
      </c>
      <c r="G64" s="111">
        <f t="shared" si="0"/>
        <v>9.1999999999999993</v>
      </c>
      <c r="H64" s="111">
        <f t="shared" si="1"/>
        <v>18.399999999999999</v>
      </c>
    </row>
    <row r="65" spans="1:8" ht="15.75" customHeight="1" x14ac:dyDescent="0.25">
      <c r="A65" s="112" t="s">
        <v>95</v>
      </c>
      <c r="B65" s="112">
        <v>34</v>
      </c>
      <c r="C65" s="112">
        <v>23</v>
      </c>
      <c r="D65" s="112">
        <v>90</v>
      </c>
      <c r="G65" s="111">
        <f t="shared" si="0"/>
        <v>6.8</v>
      </c>
      <c r="H65" s="111">
        <f t="shared" si="1"/>
        <v>13.6</v>
      </c>
    </row>
    <row r="66" spans="1:8" ht="15.75" customHeight="1" x14ac:dyDescent="0.25">
      <c r="A66" s="112" t="s">
        <v>96</v>
      </c>
      <c r="B66" s="112">
        <v>46</v>
      </c>
      <c r="C66" s="112">
        <v>31</v>
      </c>
      <c r="D66" s="112">
        <v>118</v>
      </c>
      <c r="G66" s="111">
        <f t="shared" si="0"/>
        <v>9.1999999999999993</v>
      </c>
      <c r="H66" s="111">
        <f t="shared" si="1"/>
        <v>18.399999999999999</v>
      </c>
    </row>
    <row r="67" spans="1:8" ht="15.75" customHeight="1" x14ac:dyDescent="0.25">
      <c r="A67" s="112" t="s">
        <v>97</v>
      </c>
      <c r="B67" s="112">
        <v>24</v>
      </c>
      <c r="C67" s="112">
        <v>16</v>
      </c>
      <c r="D67" s="112">
        <v>86</v>
      </c>
      <c r="G67" s="111">
        <f t="shared" si="0"/>
        <v>4.8</v>
      </c>
      <c r="H67" s="111">
        <f t="shared" si="1"/>
        <v>9.6</v>
      </c>
    </row>
    <row r="68" spans="1:8" ht="15.75" customHeight="1" x14ac:dyDescent="0.25">
      <c r="A68" s="112" t="s">
        <v>98</v>
      </c>
      <c r="B68" s="112">
        <v>45</v>
      </c>
      <c r="C68" s="112">
        <v>30</v>
      </c>
      <c r="D68" s="112">
        <v>177</v>
      </c>
      <c r="G68" s="111">
        <f t="shared" si="0"/>
        <v>9</v>
      </c>
      <c r="H68" s="111">
        <f t="shared" si="1"/>
        <v>18</v>
      </c>
    </row>
    <row r="69" spans="1:8" ht="15.75" customHeight="1" x14ac:dyDescent="0.25">
      <c r="A69" s="112" t="s">
        <v>99</v>
      </c>
      <c r="B69" s="112">
        <v>58</v>
      </c>
      <c r="C69" s="112">
        <v>39</v>
      </c>
      <c r="D69" s="112">
        <v>130</v>
      </c>
      <c r="G69" s="111">
        <f t="shared" si="0"/>
        <v>11.6</v>
      </c>
      <c r="H69" s="111">
        <f t="shared" si="1"/>
        <v>23.2</v>
      </c>
    </row>
    <row r="70" spans="1:8" ht="15.75" customHeight="1" x14ac:dyDescent="0.25">
      <c r="A70" s="112" t="s">
        <v>100</v>
      </c>
      <c r="B70" s="112">
        <v>48</v>
      </c>
      <c r="C70" s="112">
        <v>32</v>
      </c>
      <c r="D70" s="112">
        <v>101</v>
      </c>
      <c r="G70" s="111">
        <f t="shared" si="0"/>
        <v>9.6</v>
      </c>
      <c r="H70" s="111">
        <f t="shared" si="1"/>
        <v>19.2</v>
      </c>
    </row>
    <row r="71" spans="1:8" ht="15.75" customHeight="1" x14ac:dyDescent="0.25">
      <c r="A71" s="112" t="s">
        <v>391</v>
      </c>
      <c r="B71" s="112">
        <v>32</v>
      </c>
      <c r="C71" s="112">
        <v>21</v>
      </c>
      <c r="D71" s="112">
        <v>85</v>
      </c>
      <c r="G71" s="111">
        <f t="shared" ref="G71:G135" si="2">B71*20/100</f>
        <v>6.4</v>
      </c>
      <c r="H71" s="111">
        <f t="shared" ref="H71:H135" si="3">B71*40/100</f>
        <v>12.8</v>
      </c>
    </row>
    <row r="72" spans="1:8" ht="15.75" customHeight="1" x14ac:dyDescent="0.25">
      <c r="A72" s="112" t="s">
        <v>429</v>
      </c>
      <c r="B72" s="112">
        <v>42</v>
      </c>
      <c r="C72" s="112">
        <v>28</v>
      </c>
      <c r="D72" s="112">
        <v>155</v>
      </c>
      <c r="G72" s="111">
        <f t="shared" si="2"/>
        <v>8.4</v>
      </c>
      <c r="H72" s="111">
        <f t="shared" si="3"/>
        <v>16.8</v>
      </c>
    </row>
    <row r="73" spans="1:8" ht="15.75" customHeight="1" x14ac:dyDescent="0.25">
      <c r="A73" s="112" t="s">
        <v>390</v>
      </c>
      <c r="B73" s="112">
        <v>32</v>
      </c>
      <c r="C73" s="112">
        <v>21</v>
      </c>
      <c r="D73" s="112">
        <v>85</v>
      </c>
      <c r="G73" s="111">
        <f t="shared" si="2"/>
        <v>6.4</v>
      </c>
      <c r="H73" s="111">
        <f t="shared" si="3"/>
        <v>12.8</v>
      </c>
    </row>
    <row r="74" spans="1:8" ht="15.75" customHeight="1" x14ac:dyDescent="0.25">
      <c r="A74" s="112" t="s">
        <v>389</v>
      </c>
      <c r="B74" s="112">
        <v>35</v>
      </c>
      <c r="C74" s="112">
        <v>24</v>
      </c>
      <c r="D74" s="112">
        <v>145</v>
      </c>
      <c r="G74" s="111">
        <f t="shared" si="2"/>
        <v>7</v>
      </c>
      <c r="H74" s="111">
        <f t="shared" si="3"/>
        <v>14</v>
      </c>
    </row>
    <row r="75" spans="1:8" ht="15.75" customHeight="1" x14ac:dyDescent="0.25">
      <c r="A75" s="127" t="s">
        <v>428</v>
      </c>
      <c r="B75" s="112">
        <v>50</v>
      </c>
      <c r="C75" s="112">
        <v>33</v>
      </c>
      <c r="D75" s="112">
        <v>146</v>
      </c>
      <c r="G75" s="111">
        <f t="shared" si="2"/>
        <v>10</v>
      </c>
      <c r="H75" s="111">
        <f t="shared" si="3"/>
        <v>20</v>
      </c>
    </row>
    <row r="76" spans="1:8" ht="15.75" customHeight="1" x14ac:dyDescent="0.25">
      <c r="A76" s="112" t="s">
        <v>388</v>
      </c>
      <c r="B76" s="112">
        <v>38</v>
      </c>
      <c r="C76" s="112">
        <v>25</v>
      </c>
      <c r="D76" s="112">
        <v>185</v>
      </c>
      <c r="G76" s="111">
        <f t="shared" si="2"/>
        <v>7.6</v>
      </c>
      <c r="H76" s="111">
        <f t="shared" si="3"/>
        <v>15.2</v>
      </c>
    </row>
    <row r="77" spans="1:8" ht="15.75" customHeight="1" x14ac:dyDescent="0.25">
      <c r="A77" s="112" t="s">
        <v>106</v>
      </c>
      <c r="B77" s="112">
        <v>36</v>
      </c>
      <c r="C77" s="112">
        <v>24</v>
      </c>
      <c r="D77" s="112">
        <v>134</v>
      </c>
      <c r="G77" s="111">
        <f t="shared" si="2"/>
        <v>7.2</v>
      </c>
      <c r="H77" s="111">
        <f t="shared" si="3"/>
        <v>14.4</v>
      </c>
    </row>
    <row r="78" spans="1:8" ht="15.75" customHeight="1" x14ac:dyDescent="0.25">
      <c r="A78" s="112" t="s">
        <v>107</v>
      </c>
      <c r="B78" s="112">
        <v>33</v>
      </c>
      <c r="C78" s="112">
        <v>22</v>
      </c>
      <c r="D78" s="112">
        <v>196</v>
      </c>
      <c r="G78" s="111">
        <f t="shared" si="2"/>
        <v>6.6</v>
      </c>
      <c r="H78" s="111">
        <f t="shared" si="3"/>
        <v>13.2</v>
      </c>
    </row>
    <row r="79" spans="1:8" ht="15.75" customHeight="1" x14ac:dyDescent="0.25">
      <c r="A79" s="112" t="s">
        <v>108</v>
      </c>
      <c r="B79" s="112">
        <v>44</v>
      </c>
      <c r="C79" s="112">
        <v>29</v>
      </c>
      <c r="D79" s="112">
        <v>92</v>
      </c>
      <c r="G79" s="111">
        <f t="shared" si="2"/>
        <v>8.8000000000000007</v>
      </c>
      <c r="H79" s="111">
        <f t="shared" si="3"/>
        <v>17.600000000000001</v>
      </c>
    </row>
    <row r="80" spans="1:8" ht="15.75" customHeight="1" x14ac:dyDescent="0.25">
      <c r="A80" s="112" t="s">
        <v>109</v>
      </c>
      <c r="B80" s="112">
        <v>47</v>
      </c>
      <c r="C80" s="112">
        <v>32</v>
      </c>
      <c r="D80" s="112">
        <v>108</v>
      </c>
      <c r="G80" s="111">
        <f t="shared" si="2"/>
        <v>9.4</v>
      </c>
      <c r="H80" s="111">
        <f t="shared" si="3"/>
        <v>18.8</v>
      </c>
    </row>
    <row r="81" spans="1:8" ht="15.75" customHeight="1" x14ac:dyDescent="0.25">
      <c r="A81" s="112" t="s">
        <v>110</v>
      </c>
      <c r="B81" s="112">
        <v>66</v>
      </c>
      <c r="C81" s="112">
        <v>44</v>
      </c>
      <c r="D81" s="112">
        <v>190</v>
      </c>
      <c r="G81" s="111">
        <f t="shared" si="2"/>
        <v>13.2</v>
      </c>
      <c r="H81" s="111">
        <f t="shared" si="3"/>
        <v>26.4</v>
      </c>
    </row>
    <row r="82" spans="1:8" ht="15.75" customHeight="1" x14ac:dyDescent="0.25">
      <c r="A82" s="112" t="s">
        <v>387</v>
      </c>
      <c r="B82" s="112">
        <v>40</v>
      </c>
      <c r="C82" s="112">
        <v>27</v>
      </c>
      <c r="D82" s="112">
        <v>135</v>
      </c>
      <c r="G82" s="111">
        <f t="shared" si="2"/>
        <v>8</v>
      </c>
      <c r="H82" s="111">
        <f t="shared" si="3"/>
        <v>16</v>
      </c>
    </row>
    <row r="83" spans="1:8" ht="15.75" customHeight="1" x14ac:dyDescent="0.25">
      <c r="A83" s="112" t="s">
        <v>386</v>
      </c>
      <c r="B83" s="112">
        <v>45</v>
      </c>
      <c r="C83" s="112">
        <v>30</v>
      </c>
      <c r="D83" s="112">
        <v>158</v>
      </c>
      <c r="G83" s="111">
        <f t="shared" si="2"/>
        <v>9</v>
      </c>
      <c r="H83" s="111">
        <f t="shared" si="3"/>
        <v>18</v>
      </c>
    </row>
    <row r="84" spans="1:8" ht="15.75" customHeight="1" x14ac:dyDescent="0.25">
      <c r="A84" s="112" t="s">
        <v>385</v>
      </c>
      <c r="B84" s="112">
        <v>40</v>
      </c>
      <c r="C84" s="112">
        <v>27</v>
      </c>
      <c r="D84" s="112">
        <v>135</v>
      </c>
      <c r="G84" s="111">
        <f t="shared" si="2"/>
        <v>8</v>
      </c>
      <c r="H84" s="111">
        <f t="shared" si="3"/>
        <v>16</v>
      </c>
    </row>
    <row r="85" spans="1:8" ht="15.75" customHeight="1" x14ac:dyDescent="0.25">
      <c r="A85" s="112" t="s">
        <v>114</v>
      </c>
      <c r="B85" s="112">
        <v>57</v>
      </c>
      <c r="C85" s="112">
        <v>38</v>
      </c>
      <c r="D85" s="112">
        <v>138</v>
      </c>
      <c r="G85" s="111">
        <f t="shared" si="2"/>
        <v>11.4</v>
      </c>
      <c r="H85" s="111">
        <f t="shared" si="3"/>
        <v>22.8</v>
      </c>
    </row>
    <row r="86" spans="1:8" ht="15.75" customHeight="1" x14ac:dyDescent="0.25">
      <c r="A86" s="112" t="s">
        <v>384</v>
      </c>
      <c r="B86" s="112">
        <v>52</v>
      </c>
      <c r="C86" s="112">
        <v>35</v>
      </c>
      <c r="D86" s="112">
        <v>190</v>
      </c>
      <c r="G86" s="111">
        <f t="shared" si="2"/>
        <v>10.4</v>
      </c>
      <c r="H86" s="111">
        <f t="shared" si="3"/>
        <v>20.8</v>
      </c>
    </row>
    <row r="87" spans="1:8" ht="15.75" customHeight="1" x14ac:dyDescent="0.25">
      <c r="A87" s="112" t="s">
        <v>383</v>
      </c>
      <c r="B87" s="112">
        <v>66</v>
      </c>
      <c r="C87" s="112">
        <v>44</v>
      </c>
      <c r="D87" s="112">
        <v>233</v>
      </c>
      <c r="G87" s="111">
        <f t="shared" si="2"/>
        <v>13.2</v>
      </c>
      <c r="H87" s="111">
        <f t="shared" si="3"/>
        <v>26.4</v>
      </c>
    </row>
    <row r="88" spans="1:8" ht="15.75" customHeight="1" x14ac:dyDescent="0.25">
      <c r="A88" s="112" t="s">
        <v>117</v>
      </c>
      <c r="B88" s="112">
        <v>24</v>
      </c>
      <c r="C88" s="112">
        <v>16</v>
      </c>
      <c r="D88" s="112">
        <v>95</v>
      </c>
      <c r="G88" s="111">
        <f t="shared" si="2"/>
        <v>4.8</v>
      </c>
      <c r="H88" s="111">
        <f t="shared" si="3"/>
        <v>9.6</v>
      </c>
    </row>
    <row r="89" spans="1:8" ht="15.75" customHeight="1" x14ac:dyDescent="0.25">
      <c r="A89" s="112" t="s">
        <v>118</v>
      </c>
      <c r="B89" s="112">
        <v>46</v>
      </c>
      <c r="C89" s="112">
        <v>31</v>
      </c>
      <c r="D89" s="112">
        <v>126</v>
      </c>
      <c r="G89" s="111">
        <f t="shared" si="2"/>
        <v>9.1999999999999993</v>
      </c>
      <c r="H89" s="111">
        <f t="shared" si="3"/>
        <v>18.399999999999999</v>
      </c>
    </row>
    <row r="90" spans="1:8" ht="15.75" customHeight="1" x14ac:dyDescent="0.25">
      <c r="A90" s="112" t="s">
        <v>119</v>
      </c>
      <c r="B90" s="112">
        <v>38</v>
      </c>
      <c r="C90" s="112">
        <v>25</v>
      </c>
      <c r="D90" s="112">
        <v>94</v>
      </c>
      <c r="G90" s="111">
        <f t="shared" si="2"/>
        <v>7.6</v>
      </c>
      <c r="H90" s="111">
        <f t="shared" si="3"/>
        <v>15.2</v>
      </c>
    </row>
    <row r="91" spans="1:8" ht="15.75" customHeight="1" x14ac:dyDescent="0.25">
      <c r="A91" s="112" t="s">
        <v>120</v>
      </c>
      <c r="B91" s="112">
        <v>50</v>
      </c>
      <c r="C91" s="112">
        <v>33</v>
      </c>
      <c r="D91" s="112">
        <v>180</v>
      </c>
      <c r="G91" s="111">
        <f t="shared" si="2"/>
        <v>10</v>
      </c>
      <c r="H91" s="111">
        <f t="shared" si="3"/>
        <v>20</v>
      </c>
    </row>
    <row r="92" spans="1:8" ht="15.75" customHeight="1" x14ac:dyDescent="0.25">
      <c r="A92" s="112" t="s">
        <v>382</v>
      </c>
      <c r="B92" s="112">
        <v>47</v>
      </c>
      <c r="C92" s="112">
        <v>32</v>
      </c>
      <c r="D92" s="112">
        <v>134</v>
      </c>
      <c r="G92" s="111">
        <f t="shared" si="2"/>
        <v>9.4</v>
      </c>
      <c r="H92" s="111">
        <f t="shared" si="3"/>
        <v>18.8</v>
      </c>
    </row>
    <row r="93" spans="1:8" ht="15.75" customHeight="1" x14ac:dyDescent="0.25">
      <c r="A93" s="112" t="s">
        <v>381</v>
      </c>
      <c r="B93" s="112">
        <v>47</v>
      </c>
      <c r="C93" s="112">
        <v>32</v>
      </c>
      <c r="D93" s="112">
        <v>142</v>
      </c>
      <c r="G93" s="111">
        <f t="shared" si="2"/>
        <v>9.4</v>
      </c>
      <c r="H93" s="111">
        <f t="shared" si="3"/>
        <v>18.8</v>
      </c>
    </row>
    <row r="94" spans="1:8" ht="15.75" customHeight="1" x14ac:dyDescent="0.25">
      <c r="A94" s="112" t="s">
        <v>380</v>
      </c>
      <c r="B94" s="112">
        <v>51</v>
      </c>
      <c r="C94" s="112">
        <v>34</v>
      </c>
      <c r="D94" s="112">
        <v>161</v>
      </c>
      <c r="G94" s="111">
        <f t="shared" si="2"/>
        <v>10.199999999999999</v>
      </c>
      <c r="H94" s="111">
        <f t="shared" si="3"/>
        <v>20.399999999999999</v>
      </c>
    </row>
    <row r="95" spans="1:8" ht="15.75" customHeight="1" x14ac:dyDescent="0.25">
      <c r="A95" s="112" t="s">
        <v>379</v>
      </c>
      <c r="B95" s="112">
        <v>50</v>
      </c>
      <c r="C95" s="112">
        <v>33</v>
      </c>
      <c r="D95" s="112">
        <v>140</v>
      </c>
      <c r="G95" s="111">
        <f t="shared" si="2"/>
        <v>10</v>
      </c>
      <c r="H95" s="111">
        <f t="shared" si="3"/>
        <v>20</v>
      </c>
    </row>
    <row r="96" spans="1:8" ht="15.75" customHeight="1" x14ac:dyDescent="0.25">
      <c r="A96" s="112" t="s">
        <v>125</v>
      </c>
      <c r="B96" s="112">
        <v>30</v>
      </c>
      <c r="C96" s="112">
        <v>20</v>
      </c>
      <c r="D96" s="112">
        <v>105</v>
      </c>
      <c r="G96" s="111">
        <f t="shared" si="2"/>
        <v>6</v>
      </c>
      <c r="H96" s="111">
        <f t="shared" si="3"/>
        <v>12</v>
      </c>
    </row>
    <row r="97" spans="1:8" ht="15.75" customHeight="1" x14ac:dyDescent="0.25">
      <c r="A97" s="112" t="s">
        <v>126</v>
      </c>
      <c r="B97" s="112">
        <v>45</v>
      </c>
      <c r="C97" s="112">
        <v>30</v>
      </c>
      <c r="D97" s="112">
        <v>111</v>
      </c>
      <c r="G97" s="111">
        <f t="shared" si="2"/>
        <v>9</v>
      </c>
      <c r="H97" s="111">
        <f t="shared" si="3"/>
        <v>18</v>
      </c>
    </row>
    <row r="98" spans="1:8" ht="15.75" customHeight="1" x14ac:dyDescent="0.25">
      <c r="A98" s="112" t="s">
        <v>127</v>
      </c>
      <c r="B98" s="112">
        <v>56</v>
      </c>
      <c r="C98" s="112">
        <v>37</v>
      </c>
      <c r="D98" s="112">
        <v>149</v>
      </c>
      <c r="G98" s="111">
        <f t="shared" si="2"/>
        <v>11.2</v>
      </c>
      <c r="H98" s="111">
        <f t="shared" si="3"/>
        <v>22.4</v>
      </c>
    </row>
    <row r="99" spans="1:8" ht="15.75" customHeight="1" x14ac:dyDescent="0.25">
      <c r="A99" s="112" t="s">
        <v>128</v>
      </c>
      <c r="B99" s="112">
        <v>42</v>
      </c>
      <c r="C99" s="112">
        <v>28</v>
      </c>
      <c r="D99" s="112">
        <v>223</v>
      </c>
      <c r="G99" s="111">
        <f t="shared" si="2"/>
        <v>8.4</v>
      </c>
      <c r="H99" s="111">
        <f t="shared" si="3"/>
        <v>16.8</v>
      </c>
    </row>
    <row r="100" spans="1:8" ht="15.75" customHeight="1" x14ac:dyDescent="0.25">
      <c r="A100" s="112" t="s">
        <v>129</v>
      </c>
      <c r="B100" s="112">
        <v>27</v>
      </c>
      <c r="C100" s="112">
        <v>18</v>
      </c>
      <c r="D100" s="112">
        <v>74</v>
      </c>
      <c r="G100" s="111">
        <f t="shared" si="2"/>
        <v>5.4</v>
      </c>
      <c r="H100" s="111">
        <f t="shared" si="3"/>
        <v>10.8</v>
      </c>
    </row>
    <row r="101" spans="1:8" ht="15.75" customHeight="1" x14ac:dyDescent="0.25">
      <c r="A101" s="112" t="s">
        <v>130</v>
      </c>
      <c r="B101" s="112">
        <v>46</v>
      </c>
      <c r="C101" s="112">
        <v>31</v>
      </c>
      <c r="D101" s="112">
        <v>115</v>
      </c>
      <c r="G101" s="111">
        <f t="shared" si="2"/>
        <v>9.1999999999999993</v>
      </c>
      <c r="H101" s="111">
        <f t="shared" si="3"/>
        <v>18.399999999999999</v>
      </c>
    </row>
    <row r="102" spans="1:8" ht="31.5" customHeight="1" x14ac:dyDescent="0.25">
      <c r="A102" s="126" t="s">
        <v>378</v>
      </c>
      <c r="B102" s="112">
        <v>70</v>
      </c>
      <c r="C102" s="112">
        <v>47</v>
      </c>
      <c r="D102" s="112">
        <v>190</v>
      </c>
      <c r="G102" s="111">
        <f t="shared" si="2"/>
        <v>14</v>
      </c>
      <c r="H102" s="111">
        <f t="shared" si="3"/>
        <v>28</v>
      </c>
    </row>
    <row r="103" spans="1:8" ht="31.5" customHeight="1" x14ac:dyDescent="0.25">
      <c r="A103" s="112" t="s">
        <v>289</v>
      </c>
      <c r="B103" s="112">
        <v>50</v>
      </c>
      <c r="C103" s="112">
        <v>33</v>
      </c>
      <c r="D103" s="112">
        <v>200</v>
      </c>
      <c r="G103" s="111">
        <f t="shared" si="2"/>
        <v>10</v>
      </c>
      <c r="H103" s="111">
        <f t="shared" si="3"/>
        <v>20</v>
      </c>
    </row>
    <row r="104" spans="1:8" ht="32.25" customHeight="1" x14ac:dyDescent="0.25">
      <c r="A104" s="112" t="s">
        <v>377</v>
      </c>
      <c r="B104" s="112">
        <v>28</v>
      </c>
      <c r="C104" s="112">
        <v>19</v>
      </c>
      <c r="D104" s="112">
        <v>92</v>
      </c>
      <c r="G104" s="111">
        <f t="shared" si="2"/>
        <v>5.6</v>
      </c>
      <c r="H104" s="111">
        <f t="shared" si="3"/>
        <v>11.2</v>
      </c>
    </row>
    <row r="105" spans="1:8" ht="15" customHeight="1" x14ac:dyDescent="0.25">
      <c r="A105" s="112" t="s">
        <v>292</v>
      </c>
      <c r="B105" s="112">
        <v>58</v>
      </c>
      <c r="C105" s="112">
        <v>39</v>
      </c>
      <c r="D105" s="112">
        <v>112</v>
      </c>
      <c r="G105" s="111">
        <f t="shared" si="2"/>
        <v>11.6</v>
      </c>
      <c r="H105" s="111">
        <f t="shared" si="3"/>
        <v>23.2</v>
      </c>
    </row>
    <row r="106" spans="1:8" ht="15.75" customHeight="1" x14ac:dyDescent="0.25">
      <c r="A106" s="112" t="s">
        <v>137</v>
      </c>
      <c r="B106" s="112">
        <v>23</v>
      </c>
      <c r="C106" s="112">
        <v>16</v>
      </c>
      <c r="D106" s="112">
        <v>57</v>
      </c>
      <c r="G106" s="111">
        <f t="shared" si="2"/>
        <v>4.5999999999999996</v>
      </c>
      <c r="H106" s="111">
        <f t="shared" si="3"/>
        <v>9.1999999999999993</v>
      </c>
    </row>
    <row r="107" spans="1:8" ht="15.75" customHeight="1" x14ac:dyDescent="0.25">
      <c r="A107" s="112" t="s">
        <v>138</v>
      </c>
      <c r="B107" s="112">
        <v>35</v>
      </c>
      <c r="C107" s="112">
        <v>24</v>
      </c>
      <c r="D107" s="112">
        <v>107</v>
      </c>
      <c r="G107" s="111">
        <f t="shared" si="2"/>
        <v>7</v>
      </c>
      <c r="H107" s="111">
        <f t="shared" si="3"/>
        <v>14</v>
      </c>
    </row>
    <row r="108" spans="1:8" ht="15.75" customHeight="1" x14ac:dyDescent="0.25">
      <c r="A108" s="112" t="s">
        <v>139</v>
      </c>
      <c r="B108" s="112">
        <v>46</v>
      </c>
      <c r="C108" s="112">
        <v>31</v>
      </c>
      <c r="D108" s="112">
        <v>228</v>
      </c>
      <c r="G108" s="111">
        <f t="shared" si="2"/>
        <v>9.1999999999999993</v>
      </c>
      <c r="H108" s="111">
        <f t="shared" si="3"/>
        <v>18.399999999999999</v>
      </c>
    </row>
    <row r="109" spans="1:8" ht="15.75" customHeight="1" x14ac:dyDescent="0.25">
      <c r="A109" s="112" t="s">
        <v>140</v>
      </c>
      <c r="B109" s="112">
        <v>42</v>
      </c>
      <c r="C109" s="112">
        <v>28</v>
      </c>
      <c r="D109" s="112">
        <v>185</v>
      </c>
      <c r="G109" s="111">
        <f t="shared" si="2"/>
        <v>8.4</v>
      </c>
      <c r="H109" s="111">
        <f t="shared" si="3"/>
        <v>16.8</v>
      </c>
    </row>
    <row r="110" spans="1:8" ht="15.75" customHeight="1" x14ac:dyDescent="0.25">
      <c r="A110" s="112" t="s">
        <v>141</v>
      </c>
      <c r="B110" s="112">
        <v>33</v>
      </c>
      <c r="C110" s="112">
        <v>22</v>
      </c>
      <c r="D110" s="112">
        <v>96</v>
      </c>
      <c r="G110" s="111">
        <f t="shared" si="2"/>
        <v>6.6</v>
      </c>
      <c r="H110" s="111">
        <f t="shared" si="3"/>
        <v>13.2</v>
      </c>
    </row>
    <row r="111" spans="1:8" ht="15.75" customHeight="1" x14ac:dyDescent="0.25">
      <c r="A111" s="112" t="s">
        <v>142</v>
      </c>
      <c r="B111" s="112">
        <v>24</v>
      </c>
      <c r="C111" s="112">
        <v>16</v>
      </c>
      <c r="D111" s="112">
        <v>103</v>
      </c>
      <c r="G111" s="111">
        <f t="shared" si="2"/>
        <v>4.8</v>
      </c>
      <c r="H111" s="111">
        <f t="shared" si="3"/>
        <v>9.6</v>
      </c>
    </row>
    <row r="112" spans="1:8" ht="15.75" customHeight="1" x14ac:dyDescent="0.25">
      <c r="A112" s="112" t="s">
        <v>143</v>
      </c>
      <c r="B112" s="112">
        <v>35</v>
      </c>
      <c r="C112" s="112">
        <v>24</v>
      </c>
      <c r="D112" s="112">
        <v>76</v>
      </c>
      <c r="G112" s="111">
        <f t="shared" si="2"/>
        <v>7</v>
      </c>
      <c r="H112" s="111">
        <f t="shared" si="3"/>
        <v>14</v>
      </c>
    </row>
    <row r="113" spans="1:8" ht="15.75" customHeight="1" x14ac:dyDescent="0.25">
      <c r="A113" s="112" t="s">
        <v>144</v>
      </c>
      <c r="B113" s="112">
        <v>59</v>
      </c>
      <c r="C113" s="112">
        <v>40</v>
      </c>
      <c r="D113" s="112">
        <v>123</v>
      </c>
      <c r="G113" s="111">
        <f t="shared" si="2"/>
        <v>11.8</v>
      </c>
      <c r="H113" s="111">
        <f t="shared" si="3"/>
        <v>23.6</v>
      </c>
    </row>
    <row r="114" spans="1:8" ht="15.75" customHeight="1" x14ac:dyDescent="0.25">
      <c r="A114" s="112" t="s">
        <v>145</v>
      </c>
      <c r="B114" s="112">
        <v>63</v>
      </c>
      <c r="C114" s="112">
        <v>42</v>
      </c>
      <c r="D114" s="112">
        <v>135</v>
      </c>
      <c r="G114" s="111">
        <f t="shared" si="2"/>
        <v>12.6</v>
      </c>
      <c r="H114" s="111">
        <f t="shared" si="3"/>
        <v>25.2</v>
      </c>
    </row>
    <row r="115" spans="1:8" ht="15.75" customHeight="1" x14ac:dyDescent="0.25">
      <c r="A115" s="112" t="s">
        <v>146</v>
      </c>
      <c r="B115" s="112">
        <v>53</v>
      </c>
      <c r="C115" s="112">
        <v>36</v>
      </c>
      <c r="D115" s="112">
        <v>180</v>
      </c>
      <c r="G115" s="111">
        <f t="shared" si="2"/>
        <v>10.6</v>
      </c>
      <c r="H115" s="111">
        <f t="shared" si="3"/>
        <v>21.2</v>
      </c>
    </row>
    <row r="116" spans="1:8" ht="15.75" customHeight="1" x14ac:dyDescent="0.25">
      <c r="A116" s="112" t="s">
        <v>147</v>
      </c>
      <c r="B116" s="112">
        <v>26</v>
      </c>
      <c r="C116" s="112">
        <v>17</v>
      </c>
      <c r="D116" s="112">
        <v>109</v>
      </c>
      <c r="G116" s="111">
        <f t="shared" si="2"/>
        <v>5.2</v>
      </c>
      <c r="H116" s="111">
        <f t="shared" si="3"/>
        <v>10.4</v>
      </c>
    </row>
    <row r="117" spans="1:8" ht="15.75" customHeight="1" x14ac:dyDescent="0.25">
      <c r="A117" s="112" t="s">
        <v>148</v>
      </c>
      <c r="B117" s="112">
        <v>47</v>
      </c>
      <c r="C117" s="112">
        <v>32</v>
      </c>
      <c r="D117" s="112">
        <v>130</v>
      </c>
      <c r="G117" s="111">
        <f t="shared" si="2"/>
        <v>9.4</v>
      </c>
      <c r="H117" s="111">
        <f t="shared" si="3"/>
        <v>18.8</v>
      </c>
    </row>
    <row r="118" spans="1:8" ht="15.75" customHeight="1" x14ac:dyDescent="0.25">
      <c r="A118" s="112" t="s">
        <v>149</v>
      </c>
      <c r="B118" s="112">
        <v>34</v>
      </c>
      <c r="C118" s="112">
        <v>23</v>
      </c>
      <c r="D118" s="112">
        <v>87</v>
      </c>
      <c r="G118" s="111">
        <f t="shared" si="2"/>
        <v>6.8</v>
      </c>
      <c r="H118" s="111">
        <f t="shared" si="3"/>
        <v>13.6</v>
      </c>
    </row>
    <row r="119" spans="1:8" ht="15.75" customHeight="1" x14ac:dyDescent="0.25">
      <c r="A119" s="112" t="s">
        <v>150</v>
      </c>
      <c r="B119" s="112">
        <v>47</v>
      </c>
      <c r="C119" s="112">
        <v>32</v>
      </c>
      <c r="D119" s="112">
        <v>123</v>
      </c>
      <c r="G119" s="111">
        <f t="shared" si="2"/>
        <v>9.4</v>
      </c>
      <c r="H119" s="111">
        <f t="shared" si="3"/>
        <v>18.8</v>
      </c>
    </row>
    <row r="120" spans="1:8" ht="15.75" customHeight="1" x14ac:dyDescent="0.25">
      <c r="A120" s="112" t="s">
        <v>151</v>
      </c>
      <c r="B120" s="112">
        <v>34</v>
      </c>
      <c r="C120" s="112">
        <v>23</v>
      </c>
      <c r="D120" s="112">
        <v>88</v>
      </c>
      <c r="G120" s="111">
        <f t="shared" si="2"/>
        <v>6.8</v>
      </c>
      <c r="H120" s="111">
        <f t="shared" si="3"/>
        <v>13.6</v>
      </c>
    </row>
    <row r="121" spans="1:8" ht="15.75" customHeight="1" x14ac:dyDescent="0.25">
      <c r="A121" s="112" t="s">
        <v>152</v>
      </c>
      <c r="B121" s="112">
        <v>52</v>
      </c>
      <c r="C121" s="112">
        <v>35</v>
      </c>
      <c r="D121" s="112">
        <v>170</v>
      </c>
      <c r="G121" s="111">
        <f t="shared" si="2"/>
        <v>10.4</v>
      </c>
      <c r="H121" s="111">
        <f t="shared" si="3"/>
        <v>20.8</v>
      </c>
    </row>
    <row r="122" spans="1:8" ht="15.75" customHeight="1" x14ac:dyDescent="0.25">
      <c r="A122" s="112" t="s">
        <v>153</v>
      </c>
      <c r="B122" s="112">
        <v>38</v>
      </c>
      <c r="C122" s="112">
        <v>25</v>
      </c>
      <c r="D122" s="112">
        <v>120</v>
      </c>
      <c r="G122" s="111">
        <f t="shared" si="2"/>
        <v>7.6</v>
      </c>
      <c r="H122" s="111">
        <f t="shared" si="3"/>
        <v>15.2</v>
      </c>
    </row>
    <row r="123" spans="1:8" ht="15.75" customHeight="1" x14ac:dyDescent="0.25">
      <c r="A123" s="112" t="s">
        <v>154</v>
      </c>
      <c r="B123" s="112">
        <v>46</v>
      </c>
      <c r="C123" s="112">
        <v>31</v>
      </c>
      <c r="D123" s="112">
        <v>114</v>
      </c>
      <c r="G123" s="111">
        <f t="shared" si="2"/>
        <v>9.1999999999999993</v>
      </c>
      <c r="H123" s="111">
        <f t="shared" si="3"/>
        <v>18.399999999999999</v>
      </c>
    </row>
    <row r="124" spans="1:8" ht="15.75" customHeight="1" x14ac:dyDescent="0.25">
      <c r="A124" s="112" t="s">
        <v>155</v>
      </c>
      <c r="B124" s="112">
        <v>42</v>
      </c>
      <c r="C124" s="112">
        <v>28</v>
      </c>
      <c r="D124" s="112">
        <v>129</v>
      </c>
      <c r="G124" s="111">
        <f t="shared" si="2"/>
        <v>8.4</v>
      </c>
      <c r="H124" s="111">
        <f t="shared" si="3"/>
        <v>16.8</v>
      </c>
    </row>
    <row r="125" spans="1:8" ht="15.75" customHeight="1" x14ac:dyDescent="0.25">
      <c r="A125" s="112" t="s">
        <v>156</v>
      </c>
      <c r="B125" s="112">
        <v>63</v>
      </c>
      <c r="C125" s="112">
        <v>42</v>
      </c>
      <c r="D125" s="112">
        <v>116</v>
      </c>
      <c r="G125" s="111">
        <f t="shared" si="2"/>
        <v>12.6</v>
      </c>
      <c r="H125" s="111">
        <f t="shared" si="3"/>
        <v>25.2</v>
      </c>
    </row>
    <row r="126" spans="1:8" ht="15.75" customHeight="1" x14ac:dyDescent="0.25">
      <c r="A126" s="112" t="s">
        <v>157</v>
      </c>
      <c r="B126" s="112">
        <v>39</v>
      </c>
      <c r="C126" s="112">
        <v>26</v>
      </c>
      <c r="D126" s="112">
        <v>105</v>
      </c>
      <c r="G126" s="111">
        <f t="shared" si="2"/>
        <v>7.8</v>
      </c>
      <c r="H126" s="111">
        <f t="shared" si="3"/>
        <v>15.6</v>
      </c>
    </row>
    <row r="127" spans="1:8" ht="15.75" customHeight="1" x14ac:dyDescent="0.25">
      <c r="A127" s="112" t="s">
        <v>158</v>
      </c>
      <c r="B127" s="112">
        <v>54</v>
      </c>
      <c r="C127" s="112">
        <v>36</v>
      </c>
      <c r="D127" s="112">
        <v>220</v>
      </c>
      <c r="G127" s="111">
        <f t="shared" si="2"/>
        <v>10.8</v>
      </c>
      <c r="H127" s="111">
        <f t="shared" si="3"/>
        <v>21.6</v>
      </c>
    </row>
    <row r="128" spans="1:8" ht="15.75" customHeight="1" x14ac:dyDescent="0.25">
      <c r="A128" s="112" t="s">
        <v>159</v>
      </c>
      <c r="B128" s="112">
        <v>29</v>
      </c>
      <c r="C128" s="112">
        <v>20</v>
      </c>
      <c r="D128" s="112">
        <v>95</v>
      </c>
      <c r="G128" s="111">
        <f t="shared" si="2"/>
        <v>5.8</v>
      </c>
      <c r="H128" s="111">
        <f t="shared" si="3"/>
        <v>11.6</v>
      </c>
    </row>
    <row r="129" spans="1:8" ht="15.75" customHeight="1" x14ac:dyDescent="0.25">
      <c r="A129" s="112" t="s">
        <v>160</v>
      </c>
      <c r="B129" s="112">
        <v>48</v>
      </c>
      <c r="C129" s="112">
        <v>32</v>
      </c>
      <c r="D129" s="112">
        <v>177</v>
      </c>
      <c r="G129" s="111">
        <f t="shared" si="2"/>
        <v>9.6</v>
      </c>
      <c r="H129" s="111">
        <f t="shared" si="3"/>
        <v>19.2</v>
      </c>
    </row>
    <row r="130" spans="1:8" ht="15.75" customHeight="1" x14ac:dyDescent="0.25">
      <c r="A130" s="112" t="s">
        <v>161</v>
      </c>
      <c r="B130" s="112">
        <v>33</v>
      </c>
      <c r="C130" s="112">
        <v>22</v>
      </c>
      <c r="D130" s="112">
        <v>116</v>
      </c>
      <c r="G130" s="111">
        <f t="shared" si="2"/>
        <v>6.6</v>
      </c>
      <c r="H130" s="111">
        <f t="shared" si="3"/>
        <v>13.2</v>
      </c>
    </row>
    <row r="131" spans="1:8" ht="15.75" customHeight="1" x14ac:dyDescent="0.25">
      <c r="A131" s="112" t="s">
        <v>162</v>
      </c>
      <c r="B131" s="112">
        <v>24</v>
      </c>
      <c r="C131" s="112">
        <v>16</v>
      </c>
      <c r="D131" s="112">
        <v>88</v>
      </c>
      <c r="G131" s="111">
        <f t="shared" si="2"/>
        <v>4.8</v>
      </c>
      <c r="H131" s="111">
        <f t="shared" si="3"/>
        <v>9.6</v>
      </c>
    </row>
    <row r="132" spans="1:8" ht="15.75" customHeight="1" x14ac:dyDescent="0.25">
      <c r="A132" s="112" t="s">
        <v>163</v>
      </c>
      <c r="B132" s="112">
        <v>42</v>
      </c>
      <c r="C132" s="112">
        <v>28</v>
      </c>
      <c r="D132" s="112">
        <v>180</v>
      </c>
      <c r="G132" s="111">
        <f t="shared" si="2"/>
        <v>8.4</v>
      </c>
      <c r="H132" s="111">
        <f t="shared" si="3"/>
        <v>16.8</v>
      </c>
    </row>
    <row r="133" spans="1:8" ht="15.75" customHeight="1" x14ac:dyDescent="0.25">
      <c r="A133" s="112" t="s">
        <v>164</v>
      </c>
      <c r="B133" s="112">
        <v>27</v>
      </c>
      <c r="C133" s="112">
        <v>18</v>
      </c>
      <c r="D133" s="112">
        <v>92</v>
      </c>
      <c r="G133" s="111">
        <f t="shared" si="2"/>
        <v>5.4</v>
      </c>
      <c r="H133" s="111">
        <f t="shared" si="3"/>
        <v>10.8</v>
      </c>
    </row>
    <row r="134" spans="1:8" ht="15.75" customHeight="1" x14ac:dyDescent="0.25">
      <c r="A134" s="112" t="s">
        <v>165</v>
      </c>
      <c r="B134" s="112">
        <v>29</v>
      </c>
      <c r="C134" s="112">
        <v>20</v>
      </c>
      <c r="D134" s="112">
        <v>95</v>
      </c>
      <c r="G134" s="111">
        <f t="shared" si="2"/>
        <v>5.8</v>
      </c>
      <c r="H134" s="111">
        <f t="shared" si="3"/>
        <v>11.6</v>
      </c>
    </row>
    <row r="135" spans="1:8" ht="15.75" customHeight="1" x14ac:dyDescent="0.25">
      <c r="A135" s="112" t="s">
        <v>166</v>
      </c>
      <c r="B135" s="112">
        <v>38</v>
      </c>
      <c r="C135" s="112">
        <v>25</v>
      </c>
      <c r="D135" s="112">
        <v>146</v>
      </c>
      <c r="G135" s="111">
        <f t="shared" si="2"/>
        <v>7.6</v>
      </c>
      <c r="H135" s="111">
        <f t="shared" si="3"/>
        <v>15.2</v>
      </c>
    </row>
    <row r="136" spans="1:8" ht="15.75" customHeight="1" x14ac:dyDescent="0.25">
      <c r="A136" s="112" t="s">
        <v>376</v>
      </c>
      <c r="B136" s="112">
        <v>35</v>
      </c>
      <c r="C136" s="112">
        <v>24</v>
      </c>
      <c r="D136" s="112">
        <v>155</v>
      </c>
      <c r="G136" s="111">
        <f t="shared" ref="G136:G200" si="4">B136*20/100</f>
        <v>7</v>
      </c>
      <c r="H136" s="111">
        <f t="shared" ref="H136:H200" si="5">B136*40/100</f>
        <v>14</v>
      </c>
    </row>
    <row r="137" spans="1:8" ht="15.75" customHeight="1" x14ac:dyDescent="0.25">
      <c r="A137" s="112" t="s">
        <v>168</v>
      </c>
      <c r="B137" s="112">
        <v>30</v>
      </c>
      <c r="C137" s="112">
        <v>20</v>
      </c>
      <c r="D137" s="112">
        <v>112</v>
      </c>
      <c r="G137" s="111">
        <f t="shared" si="4"/>
        <v>6</v>
      </c>
      <c r="H137" s="111">
        <f t="shared" si="5"/>
        <v>12</v>
      </c>
    </row>
    <row r="138" spans="1:8" ht="15.75" customHeight="1" x14ac:dyDescent="0.25">
      <c r="A138" s="112" t="s">
        <v>169</v>
      </c>
      <c r="B138" s="112">
        <v>28</v>
      </c>
      <c r="C138" s="112">
        <v>19</v>
      </c>
      <c r="D138" s="112">
        <v>86</v>
      </c>
      <c r="G138" s="111">
        <f t="shared" si="4"/>
        <v>5.6</v>
      </c>
      <c r="H138" s="111">
        <f t="shared" si="5"/>
        <v>11.2</v>
      </c>
    </row>
    <row r="139" spans="1:8" ht="15.75" customHeight="1" x14ac:dyDescent="0.25">
      <c r="A139" s="112" t="s">
        <v>170</v>
      </c>
      <c r="B139" s="112">
        <v>56</v>
      </c>
      <c r="C139" s="112">
        <v>37</v>
      </c>
      <c r="D139" s="112">
        <v>153</v>
      </c>
      <c r="G139" s="111">
        <f t="shared" si="4"/>
        <v>11.2</v>
      </c>
      <c r="H139" s="111">
        <f t="shared" si="5"/>
        <v>22.4</v>
      </c>
    </row>
    <row r="140" spans="1:8" ht="15.75" customHeight="1" x14ac:dyDescent="0.25">
      <c r="A140" s="112" t="s">
        <v>171</v>
      </c>
      <c r="B140" s="112">
        <v>36</v>
      </c>
      <c r="C140" s="112">
        <v>24</v>
      </c>
      <c r="D140" s="112">
        <v>81</v>
      </c>
      <c r="G140" s="111">
        <f t="shared" si="4"/>
        <v>7.2</v>
      </c>
      <c r="H140" s="111">
        <f t="shared" si="5"/>
        <v>14.4</v>
      </c>
    </row>
    <row r="141" spans="1:8" ht="15.75" customHeight="1" x14ac:dyDescent="0.25">
      <c r="A141" s="112" t="s">
        <v>172</v>
      </c>
      <c r="B141" s="112">
        <v>47</v>
      </c>
      <c r="C141" s="112">
        <v>32</v>
      </c>
      <c r="D141" s="112">
        <v>122</v>
      </c>
      <c r="G141" s="111">
        <f t="shared" si="4"/>
        <v>9.4</v>
      </c>
      <c r="H141" s="111">
        <f t="shared" si="5"/>
        <v>18.8</v>
      </c>
    </row>
    <row r="142" spans="1:8" ht="15.75" customHeight="1" x14ac:dyDescent="0.25">
      <c r="A142" s="112" t="s">
        <v>173</v>
      </c>
      <c r="B142" s="112">
        <v>41</v>
      </c>
      <c r="C142" s="112">
        <v>28</v>
      </c>
      <c r="D142" s="112">
        <v>89</v>
      </c>
      <c r="G142" s="111">
        <f t="shared" si="4"/>
        <v>8.1999999999999993</v>
      </c>
      <c r="H142" s="111">
        <f t="shared" si="5"/>
        <v>16.399999999999999</v>
      </c>
    </row>
    <row r="143" spans="1:8" ht="15.75" customHeight="1" x14ac:dyDescent="0.25">
      <c r="A143" s="112" t="s">
        <v>174</v>
      </c>
      <c r="B143" s="112">
        <v>46</v>
      </c>
      <c r="C143" s="112">
        <v>31</v>
      </c>
      <c r="D143" s="112">
        <v>182</v>
      </c>
      <c r="G143" s="111">
        <f t="shared" si="4"/>
        <v>9.1999999999999993</v>
      </c>
      <c r="H143" s="111">
        <f t="shared" si="5"/>
        <v>18.399999999999999</v>
      </c>
    </row>
    <row r="144" spans="1:8" ht="15.75" customHeight="1" x14ac:dyDescent="0.25">
      <c r="A144" s="112" t="s">
        <v>175</v>
      </c>
      <c r="B144" s="112">
        <v>80</v>
      </c>
      <c r="C144" s="112">
        <v>53</v>
      </c>
      <c r="D144" s="112">
        <v>182</v>
      </c>
      <c r="G144" s="111">
        <f t="shared" si="4"/>
        <v>16</v>
      </c>
      <c r="H144" s="111">
        <f t="shared" si="5"/>
        <v>32</v>
      </c>
    </row>
    <row r="145" spans="1:8" ht="15.75" customHeight="1" x14ac:dyDescent="0.25">
      <c r="A145" s="112" t="s">
        <v>177</v>
      </c>
      <c r="B145" s="112">
        <v>60</v>
      </c>
      <c r="C145" s="112">
        <v>40</v>
      </c>
      <c r="D145" s="112">
        <v>200</v>
      </c>
      <c r="G145" s="111">
        <f t="shared" si="4"/>
        <v>12</v>
      </c>
      <c r="H145" s="111">
        <f t="shared" si="5"/>
        <v>24</v>
      </c>
    </row>
    <row r="146" spans="1:8" ht="15.75" customHeight="1" x14ac:dyDescent="0.25">
      <c r="A146" s="112" t="s">
        <v>375</v>
      </c>
      <c r="B146" s="112">
        <v>34</v>
      </c>
      <c r="C146" s="112">
        <v>23</v>
      </c>
      <c r="D146" s="112">
        <v>122</v>
      </c>
      <c r="G146" s="111">
        <f t="shared" si="4"/>
        <v>6.8</v>
      </c>
      <c r="H146" s="111">
        <f t="shared" si="5"/>
        <v>13.6</v>
      </c>
    </row>
    <row r="147" spans="1:8" ht="15.75" customHeight="1" x14ac:dyDescent="0.25">
      <c r="A147" s="112" t="s">
        <v>374</v>
      </c>
      <c r="B147" s="112">
        <v>23</v>
      </c>
      <c r="C147" s="112">
        <v>16</v>
      </c>
      <c r="D147" s="112">
        <v>238</v>
      </c>
      <c r="G147" s="111">
        <f t="shared" si="4"/>
        <v>4.5999999999999996</v>
      </c>
      <c r="H147" s="111">
        <f t="shared" si="5"/>
        <v>9.1999999999999993</v>
      </c>
    </row>
    <row r="148" spans="1:8" ht="15.75" customHeight="1" x14ac:dyDescent="0.25">
      <c r="A148" s="112" t="s">
        <v>181</v>
      </c>
      <c r="B148" s="112">
        <v>51</v>
      </c>
      <c r="C148" s="112">
        <v>34</v>
      </c>
      <c r="D148" s="112">
        <v>179</v>
      </c>
      <c r="G148" s="111">
        <f t="shared" si="4"/>
        <v>10.199999999999999</v>
      </c>
      <c r="H148" s="111">
        <f t="shared" si="5"/>
        <v>20.399999999999999</v>
      </c>
    </row>
    <row r="149" spans="1:8" ht="15.75" customHeight="1" x14ac:dyDescent="0.25">
      <c r="A149" s="112" t="s">
        <v>182</v>
      </c>
      <c r="B149" s="112">
        <v>39</v>
      </c>
      <c r="C149" s="112">
        <v>26</v>
      </c>
      <c r="D149" s="112">
        <v>111</v>
      </c>
      <c r="G149" s="111">
        <f t="shared" si="4"/>
        <v>7.8</v>
      </c>
      <c r="H149" s="111">
        <f t="shared" si="5"/>
        <v>15.6</v>
      </c>
    </row>
    <row r="150" spans="1:8" ht="15.75" customHeight="1" x14ac:dyDescent="0.25">
      <c r="A150" s="112" t="s">
        <v>183</v>
      </c>
      <c r="B150" s="112">
        <v>60</v>
      </c>
      <c r="C150" s="112">
        <v>40</v>
      </c>
      <c r="D150" s="112">
        <v>234</v>
      </c>
      <c r="G150" s="111">
        <f t="shared" si="4"/>
        <v>12</v>
      </c>
      <c r="H150" s="111">
        <f t="shared" si="5"/>
        <v>24</v>
      </c>
    </row>
    <row r="151" spans="1:8" ht="15.75" customHeight="1" x14ac:dyDescent="0.25">
      <c r="A151" s="112" t="s">
        <v>184</v>
      </c>
      <c r="B151" s="112">
        <v>38</v>
      </c>
      <c r="C151" s="112">
        <v>25</v>
      </c>
      <c r="D151" s="112">
        <v>108</v>
      </c>
      <c r="G151" s="111">
        <f t="shared" si="4"/>
        <v>7.6</v>
      </c>
      <c r="H151" s="111">
        <f t="shared" si="5"/>
        <v>15.2</v>
      </c>
    </row>
    <row r="152" spans="1:8" ht="15.75" customHeight="1" x14ac:dyDescent="0.25">
      <c r="A152" s="112" t="s">
        <v>185</v>
      </c>
      <c r="B152" s="112">
        <v>34</v>
      </c>
      <c r="C152" s="112">
        <v>23</v>
      </c>
      <c r="D152" s="112">
        <v>143</v>
      </c>
      <c r="G152" s="111">
        <f t="shared" si="4"/>
        <v>6.8</v>
      </c>
      <c r="H152" s="111">
        <f t="shared" si="5"/>
        <v>13.6</v>
      </c>
    </row>
    <row r="153" spans="1:8" ht="15.75" customHeight="1" x14ac:dyDescent="0.25">
      <c r="A153" s="112" t="s">
        <v>186</v>
      </c>
      <c r="B153" s="112">
        <v>33</v>
      </c>
      <c r="C153" s="112">
        <v>22</v>
      </c>
      <c r="D153" s="112">
        <v>116</v>
      </c>
      <c r="G153" s="111">
        <f t="shared" si="4"/>
        <v>6.6</v>
      </c>
      <c r="H153" s="111">
        <f t="shared" si="5"/>
        <v>13.2</v>
      </c>
    </row>
    <row r="154" spans="1:8" ht="15.75" customHeight="1" x14ac:dyDescent="0.25">
      <c r="A154" s="112" t="s">
        <v>373</v>
      </c>
      <c r="B154" s="112">
        <v>29</v>
      </c>
      <c r="C154" s="112">
        <v>20</v>
      </c>
      <c r="D154" s="112">
        <v>60</v>
      </c>
      <c r="G154" s="111">
        <f t="shared" si="4"/>
        <v>5.8</v>
      </c>
      <c r="H154" s="111">
        <f t="shared" si="5"/>
        <v>11.6</v>
      </c>
    </row>
    <row r="155" spans="1:8" ht="15.75" customHeight="1" x14ac:dyDescent="0.25">
      <c r="A155" s="112" t="s">
        <v>372</v>
      </c>
      <c r="B155" s="112">
        <v>33</v>
      </c>
      <c r="C155" s="112">
        <v>22</v>
      </c>
      <c r="D155" s="112">
        <v>117</v>
      </c>
      <c r="G155" s="111">
        <f t="shared" si="4"/>
        <v>6.6</v>
      </c>
      <c r="H155" s="111">
        <f t="shared" si="5"/>
        <v>13.2</v>
      </c>
    </row>
    <row r="156" spans="1:8" ht="15.75" customHeight="1" x14ac:dyDescent="0.25">
      <c r="A156" s="112" t="s">
        <v>371</v>
      </c>
      <c r="B156" s="112">
        <v>30</v>
      </c>
      <c r="C156" s="112">
        <v>20</v>
      </c>
      <c r="D156" s="112">
        <v>84</v>
      </c>
      <c r="G156" s="111">
        <f t="shared" si="4"/>
        <v>6</v>
      </c>
      <c r="H156" s="111">
        <f t="shared" si="5"/>
        <v>12</v>
      </c>
    </row>
    <row r="157" spans="1:8" ht="15.75" customHeight="1" x14ac:dyDescent="0.25">
      <c r="A157" s="112" t="s">
        <v>370</v>
      </c>
      <c r="B157" s="112">
        <v>27</v>
      </c>
      <c r="C157" s="112">
        <v>18</v>
      </c>
      <c r="D157" s="112">
        <v>86</v>
      </c>
      <c r="G157" s="111">
        <f t="shared" si="4"/>
        <v>5.4</v>
      </c>
      <c r="H157" s="111">
        <f t="shared" si="5"/>
        <v>10.8</v>
      </c>
    </row>
    <row r="158" spans="1:8" ht="15.75" customHeight="1" x14ac:dyDescent="0.25">
      <c r="A158" s="112" t="s">
        <v>369</v>
      </c>
      <c r="B158" s="112">
        <v>29</v>
      </c>
      <c r="C158" s="112">
        <v>20</v>
      </c>
      <c r="D158" s="112">
        <v>109</v>
      </c>
      <c r="G158" s="111">
        <f t="shared" si="4"/>
        <v>5.8</v>
      </c>
      <c r="H158" s="111">
        <f t="shared" si="5"/>
        <v>11.6</v>
      </c>
    </row>
    <row r="159" spans="1:8" ht="15.75" customHeight="1" x14ac:dyDescent="0.25">
      <c r="A159" s="112" t="s">
        <v>192</v>
      </c>
      <c r="B159" s="112">
        <v>36</v>
      </c>
      <c r="C159" s="112">
        <v>24</v>
      </c>
      <c r="D159" s="112">
        <v>102</v>
      </c>
      <c r="G159" s="111">
        <f t="shared" si="4"/>
        <v>7.2</v>
      </c>
      <c r="H159" s="111">
        <f t="shared" si="5"/>
        <v>14.4</v>
      </c>
    </row>
    <row r="160" spans="1:8" ht="15.75" customHeight="1" x14ac:dyDescent="0.25">
      <c r="A160" s="112" t="s">
        <v>194</v>
      </c>
      <c r="B160" s="112">
        <v>46</v>
      </c>
      <c r="C160" s="112">
        <v>31</v>
      </c>
      <c r="D160" s="112">
        <v>141</v>
      </c>
      <c r="G160" s="111">
        <f t="shared" si="4"/>
        <v>9.1999999999999993</v>
      </c>
      <c r="H160" s="111">
        <f t="shared" si="5"/>
        <v>18.399999999999999</v>
      </c>
    </row>
    <row r="161" spans="1:8" ht="15.75" customHeight="1" x14ac:dyDescent="0.25">
      <c r="A161" s="112" t="s">
        <v>368</v>
      </c>
      <c r="B161" s="112">
        <v>26</v>
      </c>
      <c r="C161" s="112">
        <v>17</v>
      </c>
      <c r="D161" s="112">
        <v>62</v>
      </c>
      <c r="G161" s="111">
        <f t="shared" si="4"/>
        <v>5.2</v>
      </c>
      <c r="H161" s="111">
        <f t="shared" si="5"/>
        <v>10.4</v>
      </c>
    </row>
    <row r="162" spans="1:8" ht="15.75" customHeight="1" x14ac:dyDescent="0.25">
      <c r="A162" s="112" t="s">
        <v>367</v>
      </c>
      <c r="B162" s="112">
        <v>32</v>
      </c>
      <c r="C162" s="112">
        <v>21</v>
      </c>
      <c r="D162" s="112">
        <v>100</v>
      </c>
      <c r="G162" s="111">
        <f t="shared" si="4"/>
        <v>6.4</v>
      </c>
      <c r="H162" s="111">
        <f t="shared" si="5"/>
        <v>12.8</v>
      </c>
    </row>
    <row r="163" spans="1:8" ht="15.75" customHeight="1" x14ac:dyDescent="0.25">
      <c r="A163" s="112" t="s">
        <v>366</v>
      </c>
      <c r="B163" s="112">
        <v>24</v>
      </c>
      <c r="C163" s="112">
        <v>16</v>
      </c>
      <c r="D163" s="112">
        <v>58</v>
      </c>
      <c r="G163" s="111">
        <f t="shared" si="4"/>
        <v>4.8</v>
      </c>
      <c r="H163" s="111">
        <f t="shared" si="5"/>
        <v>9.6</v>
      </c>
    </row>
    <row r="164" spans="1:8" ht="15.75" customHeight="1" x14ac:dyDescent="0.25">
      <c r="A164" s="112" t="s">
        <v>365</v>
      </c>
      <c r="B164" s="112">
        <v>30</v>
      </c>
      <c r="C164" s="112">
        <v>20</v>
      </c>
      <c r="D164" s="112">
        <v>110</v>
      </c>
      <c r="G164" s="111">
        <f t="shared" si="4"/>
        <v>6</v>
      </c>
      <c r="H164" s="111">
        <f t="shared" si="5"/>
        <v>12</v>
      </c>
    </row>
    <row r="165" spans="1:8" ht="15.75" customHeight="1" x14ac:dyDescent="0.25">
      <c r="A165" s="112" t="s">
        <v>364</v>
      </c>
      <c r="B165" s="112">
        <v>26</v>
      </c>
      <c r="C165" s="112">
        <v>17</v>
      </c>
      <c r="D165" s="112">
        <v>114</v>
      </c>
      <c r="G165" s="111">
        <f t="shared" si="4"/>
        <v>5.2</v>
      </c>
      <c r="H165" s="111">
        <f t="shared" si="5"/>
        <v>10.4</v>
      </c>
    </row>
    <row r="166" spans="1:8" ht="15.75" customHeight="1" x14ac:dyDescent="0.25">
      <c r="A166" s="125" t="s">
        <v>421</v>
      </c>
      <c r="B166" s="112">
        <v>28</v>
      </c>
      <c r="C166" s="112">
        <v>19</v>
      </c>
      <c r="D166" s="112">
        <v>84</v>
      </c>
      <c r="G166" s="111">
        <f t="shared" si="4"/>
        <v>5.6</v>
      </c>
      <c r="H166" s="111">
        <f t="shared" si="5"/>
        <v>11.2</v>
      </c>
    </row>
    <row r="167" spans="1:8" ht="15.75" customHeight="1" x14ac:dyDescent="0.25">
      <c r="A167" s="112" t="s">
        <v>202</v>
      </c>
      <c r="B167" s="112">
        <v>36</v>
      </c>
      <c r="C167" s="112">
        <v>24</v>
      </c>
      <c r="D167" s="112">
        <v>95</v>
      </c>
      <c r="G167" s="111">
        <f t="shared" si="4"/>
        <v>7.2</v>
      </c>
      <c r="H167" s="111">
        <f t="shared" si="5"/>
        <v>14.4</v>
      </c>
    </row>
    <row r="168" spans="1:8" ht="15.75" customHeight="1" x14ac:dyDescent="0.25">
      <c r="A168" s="112" t="s">
        <v>203</v>
      </c>
      <c r="B168" s="112">
        <v>29</v>
      </c>
      <c r="C168" s="112">
        <v>20</v>
      </c>
      <c r="D168" s="112">
        <v>57</v>
      </c>
      <c r="G168" s="111">
        <f t="shared" si="4"/>
        <v>5.8</v>
      </c>
      <c r="H168" s="111">
        <f t="shared" si="5"/>
        <v>11.6</v>
      </c>
    </row>
    <row r="169" spans="1:8" ht="15.75" customHeight="1" x14ac:dyDescent="0.25">
      <c r="A169" s="112" t="s">
        <v>204</v>
      </c>
      <c r="B169" s="112">
        <v>34</v>
      </c>
      <c r="C169" s="112">
        <v>23</v>
      </c>
      <c r="D169" s="112">
        <v>75</v>
      </c>
      <c r="G169" s="111">
        <f t="shared" si="4"/>
        <v>6.8</v>
      </c>
      <c r="H169" s="111">
        <f t="shared" si="5"/>
        <v>13.6</v>
      </c>
    </row>
    <row r="170" spans="1:8" ht="15.75" customHeight="1" x14ac:dyDescent="0.25">
      <c r="A170" s="112" t="s">
        <v>363</v>
      </c>
      <c r="B170" s="112">
        <v>48</v>
      </c>
      <c r="C170" s="112">
        <v>32</v>
      </c>
      <c r="D170" s="112">
        <v>80</v>
      </c>
      <c r="G170" s="111">
        <f t="shared" si="4"/>
        <v>9.6</v>
      </c>
      <c r="H170" s="111">
        <f t="shared" si="5"/>
        <v>19.2</v>
      </c>
    </row>
    <row r="171" spans="1:8" ht="15.75" customHeight="1" x14ac:dyDescent="0.25">
      <c r="A171" s="112" t="s">
        <v>362</v>
      </c>
      <c r="B171" s="112">
        <v>38</v>
      </c>
      <c r="C171" s="112">
        <v>25</v>
      </c>
      <c r="D171" s="112">
        <v>234</v>
      </c>
      <c r="G171" s="111">
        <f t="shared" si="4"/>
        <v>7.6</v>
      </c>
      <c r="H171" s="111">
        <f t="shared" si="5"/>
        <v>15.2</v>
      </c>
    </row>
    <row r="172" spans="1:8" ht="15.75" customHeight="1" x14ac:dyDescent="0.25">
      <c r="A172" s="112" t="s">
        <v>361</v>
      </c>
      <c r="B172" s="112">
        <v>48</v>
      </c>
      <c r="C172" s="112">
        <v>32</v>
      </c>
      <c r="D172" s="112">
        <v>179</v>
      </c>
      <c r="G172" s="111">
        <f t="shared" si="4"/>
        <v>9.6</v>
      </c>
      <c r="H172" s="111">
        <f t="shared" si="5"/>
        <v>19.2</v>
      </c>
    </row>
    <row r="173" spans="1:8" ht="15.75" customHeight="1" x14ac:dyDescent="0.25">
      <c r="A173" s="112" t="s">
        <v>209</v>
      </c>
      <c r="B173" s="112">
        <v>50</v>
      </c>
      <c r="C173" s="112">
        <v>33</v>
      </c>
      <c r="D173" s="112">
        <v>168</v>
      </c>
      <c r="G173" s="111">
        <f t="shared" si="4"/>
        <v>10</v>
      </c>
      <c r="H173" s="111">
        <f t="shared" si="5"/>
        <v>20</v>
      </c>
    </row>
    <row r="174" spans="1:8" ht="15.75" customHeight="1" x14ac:dyDescent="0.25">
      <c r="A174" s="112" t="s">
        <v>360</v>
      </c>
      <c r="B174" s="112">
        <v>62</v>
      </c>
      <c r="C174" s="112">
        <v>41</v>
      </c>
      <c r="D174" s="112">
        <v>169</v>
      </c>
      <c r="G174" s="111">
        <f t="shared" si="4"/>
        <v>12.4</v>
      </c>
      <c r="H174" s="111">
        <f t="shared" si="5"/>
        <v>24.8</v>
      </c>
    </row>
    <row r="175" spans="1:8" ht="15.75" customHeight="1" x14ac:dyDescent="0.25">
      <c r="A175" s="112" t="s">
        <v>359</v>
      </c>
      <c r="B175" s="112">
        <v>64</v>
      </c>
      <c r="C175" s="112">
        <v>43</v>
      </c>
      <c r="D175" s="112">
        <v>195</v>
      </c>
      <c r="G175" s="111">
        <f t="shared" si="4"/>
        <v>12.8</v>
      </c>
      <c r="H175" s="111">
        <f t="shared" si="5"/>
        <v>25.6</v>
      </c>
    </row>
    <row r="176" spans="1:8" ht="15.75" customHeight="1" x14ac:dyDescent="0.25">
      <c r="A176" s="112" t="s">
        <v>212</v>
      </c>
      <c r="B176" s="112">
        <v>45</v>
      </c>
      <c r="C176" s="112">
        <v>30</v>
      </c>
      <c r="D176" s="112">
        <v>128</v>
      </c>
      <c r="G176" s="111">
        <f t="shared" si="4"/>
        <v>9</v>
      </c>
      <c r="H176" s="111">
        <f t="shared" si="5"/>
        <v>18</v>
      </c>
    </row>
    <row r="177" spans="1:8" ht="15.75" customHeight="1" x14ac:dyDescent="0.25">
      <c r="A177" s="112" t="s">
        <v>213</v>
      </c>
      <c r="B177" s="112">
        <v>20</v>
      </c>
      <c r="C177" s="112">
        <v>13</v>
      </c>
      <c r="D177" s="112">
        <v>74</v>
      </c>
      <c r="G177" s="111">
        <f t="shared" si="4"/>
        <v>4</v>
      </c>
      <c r="H177" s="111">
        <f t="shared" si="5"/>
        <v>8</v>
      </c>
    </row>
    <row r="178" spans="1:8" ht="15.75" customHeight="1" x14ac:dyDescent="0.25">
      <c r="A178" s="112" t="s">
        <v>214</v>
      </c>
      <c r="B178" s="112">
        <v>48</v>
      </c>
      <c r="C178" s="112">
        <v>32</v>
      </c>
      <c r="D178" s="112">
        <v>161</v>
      </c>
      <c r="G178" s="111">
        <f t="shared" si="4"/>
        <v>9.6</v>
      </c>
      <c r="H178" s="111">
        <f t="shared" si="5"/>
        <v>19.2</v>
      </c>
    </row>
    <row r="179" spans="1:8" ht="15.75" customHeight="1" x14ac:dyDescent="0.25">
      <c r="A179" s="112" t="s">
        <v>215</v>
      </c>
      <c r="B179" s="112">
        <v>45</v>
      </c>
      <c r="C179" s="112">
        <v>30</v>
      </c>
      <c r="D179" s="112">
        <v>140</v>
      </c>
      <c r="G179" s="111">
        <f t="shared" si="4"/>
        <v>9</v>
      </c>
      <c r="H179" s="111">
        <f t="shared" si="5"/>
        <v>18</v>
      </c>
    </row>
    <row r="180" spans="1:8" ht="15.75" customHeight="1" x14ac:dyDescent="0.25">
      <c r="A180" s="112" t="s">
        <v>216</v>
      </c>
      <c r="B180" s="112">
        <v>54</v>
      </c>
      <c r="C180" s="112">
        <v>36</v>
      </c>
      <c r="D180" s="112">
        <v>197</v>
      </c>
      <c r="G180" s="111">
        <f t="shared" si="4"/>
        <v>10.8</v>
      </c>
      <c r="H180" s="111">
        <f t="shared" si="5"/>
        <v>21.6</v>
      </c>
    </row>
    <row r="181" spans="1:8" ht="15.75" customHeight="1" x14ac:dyDescent="0.25">
      <c r="A181" s="112" t="s">
        <v>217</v>
      </c>
      <c r="B181" s="112">
        <v>24</v>
      </c>
      <c r="C181" s="112">
        <v>16</v>
      </c>
      <c r="D181" s="112">
        <v>85</v>
      </c>
      <c r="G181" s="111">
        <f t="shared" si="4"/>
        <v>4.8</v>
      </c>
      <c r="H181" s="111">
        <f t="shared" si="5"/>
        <v>9.6</v>
      </c>
    </row>
    <row r="182" spans="1:8" ht="15.75" customHeight="1" x14ac:dyDescent="0.25">
      <c r="A182" s="112" t="s">
        <v>218</v>
      </c>
      <c r="B182" s="112">
        <v>33</v>
      </c>
      <c r="C182" s="112">
        <v>22</v>
      </c>
      <c r="D182" s="112">
        <v>95</v>
      </c>
      <c r="G182" s="111">
        <f t="shared" si="4"/>
        <v>6.6</v>
      </c>
      <c r="H182" s="111">
        <f t="shared" si="5"/>
        <v>13.2</v>
      </c>
    </row>
    <row r="183" spans="1:8" ht="15.75" customHeight="1" x14ac:dyDescent="0.25">
      <c r="A183" s="112" t="s">
        <v>358</v>
      </c>
      <c r="B183" s="112">
        <v>34</v>
      </c>
      <c r="C183" s="112">
        <v>23</v>
      </c>
      <c r="D183" s="112">
        <v>115</v>
      </c>
      <c r="G183" s="111">
        <f t="shared" si="4"/>
        <v>6.8</v>
      </c>
      <c r="H183" s="111">
        <f t="shared" si="5"/>
        <v>13.6</v>
      </c>
    </row>
    <row r="184" spans="1:8" ht="15.75" customHeight="1" x14ac:dyDescent="0.25">
      <c r="A184" s="112" t="s">
        <v>357</v>
      </c>
      <c r="B184" s="112">
        <v>34</v>
      </c>
      <c r="C184" s="112">
        <v>23</v>
      </c>
      <c r="D184" s="112">
        <v>118</v>
      </c>
      <c r="G184" s="111">
        <f t="shared" si="4"/>
        <v>6.8</v>
      </c>
      <c r="H184" s="111">
        <f t="shared" si="5"/>
        <v>13.6</v>
      </c>
    </row>
    <row r="185" spans="1:8" ht="15.75" customHeight="1" x14ac:dyDescent="0.25">
      <c r="A185" s="112" t="s">
        <v>356</v>
      </c>
      <c r="B185" s="112">
        <v>40</v>
      </c>
      <c r="C185" s="112">
        <v>27</v>
      </c>
      <c r="D185" s="112">
        <v>115</v>
      </c>
      <c r="G185" s="111">
        <f t="shared" si="4"/>
        <v>8</v>
      </c>
      <c r="H185" s="111">
        <f t="shared" si="5"/>
        <v>16</v>
      </c>
    </row>
    <row r="186" spans="1:8" ht="15.75" customHeight="1" x14ac:dyDescent="0.25">
      <c r="A186" s="112" t="s">
        <v>355</v>
      </c>
      <c r="B186" s="112">
        <v>40</v>
      </c>
      <c r="C186" s="112">
        <v>27</v>
      </c>
      <c r="D186" s="112">
        <v>118</v>
      </c>
      <c r="G186" s="111">
        <f t="shared" si="4"/>
        <v>8</v>
      </c>
      <c r="H186" s="111">
        <f t="shared" si="5"/>
        <v>16</v>
      </c>
    </row>
    <row r="187" spans="1:8" ht="15.75" customHeight="1" x14ac:dyDescent="0.25">
      <c r="A187" s="112" t="s">
        <v>354</v>
      </c>
      <c r="B187" s="112">
        <v>35</v>
      </c>
      <c r="C187" s="112">
        <v>24</v>
      </c>
      <c r="D187" s="112">
        <v>121</v>
      </c>
      <c r="G187" s="111">
        <f t="shared" si="4"/>
        <v>7</v>
      </c>
      <c r="H187" s="111">
        <f t="shared" si="5"/>
        <v>14</v>
      </c>
    </row>
    <row r="188" spans="1:8" ht="15.75" customHeight="1" x14ac:dyDescent="0.25">
      <c r="A188" s="112" t="s">
        <v>353</v>
      </c>
      <c r="B188" s="112">
        <v>42</v>
      </c>
      <c r="C188" s="112">
        <v>28</v>
      </c>
      <c r="D188" s="112">
        <v>100</v>
      </c>
      <c r="G188" s="111">
        <f t="shared" si="4"/>
        <v>8.4</v>
      </c>
      <c r="H188" s="111">
        <f t="shared" si="5"/>
        <v>16.8</v>
      </c>
    </row>
    <row r="189" spans="1:8" ht="15.75" customHeight="1" x14ac:dyDescent="0.25">
      <c r="A189" s="112" t="s">
        <v>225</v>
      </c>
      <c r="B189" s="112">
        <v>45</v>
      </c>
      <c r="C189" s="112">
        <v>30</v>
      </c>
      <c r="D189" s="112">
        <v>177</v>
      </c>
      <c r="G189" s="111">
        <f t="shared" si="4"/>
        <v>9</v>
      </c>
      <c r="H189" s="111">
        <f t="shared" si="5"/>
        <v>18</v>
      </c>
    </row>
    <row r="190" spans="1:8" ht="15.75" customHeight="1" x14ac:dyDescent="0.25">
      <c r="A190" s="112" t="s">
        <v>226</v>
      </c>
      <c r="B190" s="112">
        <v>45</v>
      </c>
      <c r="C190" s="112">
        <v>30</v>
      </c>
      <c r="D190" s="112">
        <v>177</v>
      </c>
      <c r="G190" s="111">
        <f t="shared" si="4"/>
        <v>9</v>
      </c>
      <c r="H190" s="111">
        <f t="shared" si="5"/>
        <v>18</v>
      </c>
    </row>
    <row r="191" spans="1:8" ht="15.75" customHeight="1" x14ac:dyDescent="0.25">
      <c r="A191" s="112" t="s">
        <v>227</v>
      </c>
      <c r="B191" s="112">
        <v>45</v>
      </c>
      <c r="C191" s="112">
        <v>30</v>
      </c>
      <c r="D191" s="112">
        <v>177</v>
      </c>
      <c r="G191" s="111">
        <f t="shared" si="4"/>
        <v>9</v>
      </c>
      <c r="H191" s="111">
        <f t="shared" si="5"/>
        <v>18</v>
      </c>
    </row>
    <row r="192" spans="1:8" ht="15.75" customHeight="1" x14ac:dyDescent="0.25">
      <c r="A192" s="112" t="s">
        <v>228</v>
      </c>
      <c r="B192" s="112">
        <v>33</v>
      </c>
      <c r="C192" s="112">
        <v>22</v>
      </c>
      <c r="D192" s="112">
        <v>195</v>
      </c>
      <c r="G192" s="111">
        <f t="shared" si="4"/>
        <v>6.6</v>
      </c>
      <c r="H192" s="111">
        <f t="shared" si="5"/>
        <v>13.2</v>
      </c>
    </row>
    <row r="193" spans="1:8" ht="15.75" customHeight="1" x14ac:dyDescent="0.25">
      <c r="A193" s="112" t="s">
        <v>232</v>
      </c>
      <c r="B193" s="112">
        <v>45</v>
      </c>
      <c r="C193" s="112">
        <v>30</v>
      </c>
      <c r="D193" s="112">
        <v>177</v>
      </c>
      <c r="G193" s="111">
        <f t="shared" si="4"/>
        <v>9</v>
      </c>
      <c r="H193" s="111">
        <f t="shared" si="5"/>
        <v>18</v>
      </c>
    </row>
    <row r="194" spans="1:8" ht="15.75" customHeight="1" x14ac:dyDescent="0.25">
      <c r="A194" s="112" t="s">
        <v>352</v>
      </c>
      <c r="B194" s="112">
        <v>38</v>
      </c>
      <c r="C194" s="112">
        <v>25</v>
      </c>
      <c r="D194" s="112">
        <v>140</v>
      </c>
      <c r="G194" s="111">
        <f t="shared" si="4"/>
        <v>7.6</v>
      </c>
      <c r="H194" s="111">
        <f t="shared" si="5"/>
        <v>15.2</v>
      </c>
    </row>
    <row r="195" spans="1:8" ht="15.75" customHeight="1" x14ac:dyDescent="0.25">
      <c r="A195" s="112" t="s">
        <v>351</v>
      </c>
      <c r="B195" s="112">
        <v>47</v>
      </c>
      <c r="C195" s="112">
        <v>32</v>
      </c>
      <c r="D195" s="112">
        <v>80</v>
      </c>
      <c r="G195" s="111">
        <f t="shared" si="4"/>
        <v>9.4</v>
      </c>
      <c r="H195" s="111">
        <f t="shared" si="5"/>
        <v>18.8</v>
      </c>
    </row>
    <row r="196" spans="1:8" ht="15.75" customHeight="1" x14ac:dyDescent="0.25">
      <c r="A196" s="112" t="s">
        <v>350</v>
      </c>
      <c r="B196" s="112">
        <v>22</v>
      </c>
      <c r="C196" s="112">
        <v>15</v>
      </c>
      <c r="D196" s="112">
        <v>94</v>
      </c>
      <c r="G196" s="111">
        <f t="shared" si="4"/>
        <v>4.4000000000000004</v>
      </c>
      <c r="H196" s="111">
        <f t="shared" si="5"/>
        <v>8.8000000000000007</v>
      </c>
    </row>
    <row r="197" spans="1:8" ht="15.75" customHeight="1" x14ac:dyDescent="0.25">
      <c r="A197" s="112" t="s">
        <v>349</v>
      </c>
      <c r="B197" s="112">
        <v>29</v>
      </c>
      <c r="C197" s="112">
        <v>20</v>
      </c>
      <c r="D197" s="112">
        <v>124</v>
      </c>
      <c r="G197" s="111">
        <f t="shared" si="4"/>
        <v>5.8</v>
      </c>
      <c r="H197" s="111">
        <f t="shared" si="5"/>
        <v>11.6</v>
      </c>
    </row>
    <row r="198" spans="1:8" ht="15.75" customHeight="1" x14ac:dyDescent="0.25">
      <c r="A198" s="112" t="s">
        <v>348</v>
      </c>
      <c r="B198" s="112">
        <v>27</v>
      </c>
      <c r="C198" s="112">
        <v>18</v>
      </c>
      <c r="D198" s="112">
        <v>112</v>
      </c>
      <c r="G198" s="111">
        <f t="shared" si="4"/>
        <v>5.4</v>
      </c>
      <c r="H198" s="111">
        <f t="shared" si="5"/>
        <v>10.8</v>
      </c>
    </row>
    <row r="199" spans="1:8" ht="15.75" customHeight="1" x14ac:dyDescent="0.25">
      <c r="A199" s="112" t="s">
        <v>231</v>
      </c>
      <c r="B199" s="112">
        <v>34</v>
      </c>
      <c r="C199" s="112">
        <v>23</v>
      </c>
      <c r="D199" s="112">
        <v>150</v>
      </c>
      <c r="G199" s="111">
        <f t="shared" si="4"/>
        <v>6.8</v>
      </c>
      <c r="H199" s="111">
        <f t="shared" si="5"/>
        <v>13.6</v>
      </c>
    </row>
    <row r="200" spans="1:8" ht="15.75" customHeight="1" x14ac:dyDescent="0.25">
      <c r="A200" s="112" t="s">
        <v>234</v>
      </c>
      <c r="B200" s="112">
        <v>27</v>
      </c>
      <c r="C200" s="112">
        <v>18</v>
      </c>
      <c r="D200" s="112">
        <v>118</v>
      </c>
      <c r="G200" s="111">
        <f t="shared" si="4"/>
        <v>5.4</v>
      </c>
      <c r="H200" s="111">
        <f t="shared" si="5"/>
        <v>10.8</v>
      </c>
    </row>
    <row r="201" spans="1:8" ht="15.75" customHeight="1" x14ac:dyDescent="0.25">
      <c r="A201" s="112" t="s">
        <v>235</v>
      </c>
      <c r="B201" s="112">
        <v>46</v>
      </c>
      <c r="C201" s="112">
        <v>31</v>
      </c>
      <c r="D201" s="112">
        <v>143</v>
      </c>
      <c r="G201" s="111">
        <f t="shared" ref="G201:G241" si="6">B201*20/100</f>
        <v>9.1999999999999993</v>
      </c>
      <c r="H201" s="111">
        <f t="shared" ref="H201:H241" si="7">B201*40/100</f>
        <v>18.399999999999999</v>
      </c>
    </row>
    <row r="202" spans="1:8" ht="15.75" customHeight="1" x14ac:dyDescent="0.25">
      <c r="A202" s="112" t="s">
        <v>236</v>
      </c>
      <c r="B202" s="112">
        <v>47</v>
      </c>
      <c r="C202" s="112">
        <v>32</v>
      </c>
      <c r="D202" s="112">
        <v>201</v>
      </c>
      <c r="G202" s="111">
        <f t="shared" si="6"/>
        <v>9.4</v>
      </c>
      <c r="H202" s="111">
        <f t="shared" si="7"/>
        <v>18.8</v>
      </c>
    </row>
    <row r="203" spans="1:8" ht="15.75" customHeight="1" x14ac:dyDescent="0.25">
      <c r="A203" s="112" t="s">
        <v>237</v>
      </c>
      <c r="B203" s="112">
        <v>38</v>
      </c>
      <c r="C203" s="112">
        <v>25</v>
      </c>
      <c r="D203" s="112">
        <v>110</v>
      </c>
      <c r="G203" s="111">
        <f t="shared" si="6"/>
        <v>7.6</v>
      </c>
      <c r="H203" s="111">
        <f t="shared" si="7"/>
        <v>15.2</v>
      </c>
    </row>
    <row r="204" spans="1:8" ht="15.75" customHeight="1" x14ac:dyDescent="0.25">
      <c r="A204" s="112" t="s">
        <v>238</v>
      </c>
      <c r="B204" s="112">
        <v>39</v>
      </c>
      <c r="C204" s="112">
        <v>26</v>
      </c>
      <c r="D204" s="112">
        <v>118</v>
      </c>
      <c r="G204" s="111">
        <f t="shared" si="6"/>
        <v>7.8</v>
      </c>
      <c r="H204" s="111">
        <f t="shared" si="7"/>
        <v>15.6</v>
      </c>
    </row>
    <row r="205" spans="1:8" ht="15.75" customHeight="1" x14ac:dyDescent="0.25">
      <c r="A205" s="112" t="s">
        <v>239</v>
      </c>
      <c r="B205" s="112">
        <v>39</v>
      </c>
      <c r="C205" s="112">
        <v>26</v>
      </c>
      <c r="D205" s="112">
        <v>94</v>
      </c>
      <c r="G205" s="111">
        <f t="shared" si="6"/>
        <v>7.8</v>
      </c>
      <c r="H205" s="111">
        <f t="shared" si="7"/>
        <v>15.6</v>
      </c>
    </row>
    <row r="206" spans="1:8" ht="15.75" customHeight="1" x14ac:dyDescent="0.25">
      <c r="A206" s="112" t="s">
        <v>240</v>
      </c>
      <c r="B206" s="112">
        <v>45</v>
      </c>
      <c r="C206" s="112">
        <v>30</v>
      </c>
      <c r="D206" s="112">
        <v>177</v>
      </c>
      <c r="G206" s="111">
        <f t="shared" si="6"/>
        <v>9</v>
      </c>
      <c r="H206" s="111">
        <f t="shared" si="7"/>
        <v>18</v>
      </c>
    </row>
    <row r="207" spans="1:8" ht="15.75" customHeight="1" x14ac:dyDescent="0.25">
      <c r="A207" s="112" t="s">
        <v>241</v>
      </c>
      <c r="B207" s="112">
        <v>64</v>
      </c>
      <c r="C207" s="112">
        <v>43</v>
      </c>
      <c r="D207" s="112">
        <v>163</v>
      </c>
      <c r="G207" s="111">
        <f t="shared" si="6"/>
        <v>12.8</v>
      </c>
      <c r="H207" s="111">
        <f t="shared" si="7"/>
        <v>25.6</v>
      </c>
    </row>
    <row r="208" spans="1:8" ht="15.75" customHeight="1" x14ac:dyDescent="0.25">
      <c r="A208" s="112" t="s">
        <v>242</v>
      </c>
      <c r="B208" s="112">
        <v>35</v>
      </c>
      <c r="C208" s="112">
        <v>24</v>
      </c>
      <c r="D208" s="112">
        <v>94</v>
      </c>
      <c r="G208" s="111">
        <f t="shared" si="6"/>
        <v>7</v>
      </c>
      <c r="H208" s="111">
        <f t="shared" si="7"/>
        <v>14</v>
      </c>
    </row>
    <row r="209" spans="1:8" ht="15.75" customHeight="1" x14ac:dyDescent="0.25">
      <c r="A209" s="112" t="s">
        <v>246</v>
      </c>
      <c r="B209" s="112">
        <v>40</v>
      </c>
      <c r="C209" s="112">
        <v>27</v>
      </c>
      <c r="D209" s="112">
        <v>115</v>
      </c>
      <c r="G209" s="111">
        <f t="shared" si="6"/>
        <v>8</v>
      </c>
      <c r="H209" s="111">
        <f t="shared" si="7"/>
        <v>16</v>
      </c>
    </row>
    <row r="210" spans="1:8" ht="15.75" customHeight="1" x14ac:dyDescent="0.25">
      <c r="A210" s="112" t="s">
        <v>247</v>
      </c>
      <c r="B210" s="112">
        <v>33</v>
      </c>
      <c r="C210" s="112">
        <v>22</v>
      </c>
      <c r="D210" s="112">
        <v>108</v>
      </c>
      <c r="G210" s="111">
        <f t="shared" si="6"/>
        <v>6.6</v>
      </c>
      <c r="H210" s="111">
        <f t="shared" si="7"/>
        <v>13.2</v>
      </c>
    </row>
    <row r="211" spans="1:8" ht="15.75" customHeight="1" x14ac:dyDescent="0.25">
      <c r="A211" s="112" t="s">
        <v>347</v>
      </c>
      <c r="B211" s="112">
        <v>17</v>
      </c>
      <c r="C211" s="112">
        <v>12</v>
      </c>
      <c r="D211" s="112">
        <v>95</v>
      </c>
      <c r="G211" s="111">
        <f t="shared" si="6"/>
        <v>3.4</v>
      </c>
      <c r="H211" s="111">
        <f t="shared" si="7"/>
        <v>6.8</v>
      </c>
    </row>
    <row r="212" spans="1:8" ht="15.75" customHeight="1" x14ac:dyDescent="0.25">
      <c r="A212" s="112" t="s">
        <v>346</v>
      </c>
      <c r="B212" s="112">
        <v>26</v>
      </c>
      <c r="C212" s="112">
        <v>17</v>
      </c>
      <c r="D212" s="112">
        <v>120</v>
      </c>
      <c r="G212" s="111">
        <f t="shared" si="6"/>
        <v>5.2</v>
      </c>
      <c r="H212" s="111">
        <f t="shared" si="7"/>
        <v>10.4</v>
      </c>
    </row>
    <row r="213" spans="1:8" ht="15.75" customHeight="1" x14ac:dyDescent="0.25">
      <c r="A213" s="112" t="s">
        <v>345</v>
      </c>
      <c r="B213" s="112">
        <v>29</v>
      </c>
      <c r="C213" s="112">
        <v>20</v>
      </c>
      <c r="D213" s="112">
        <v>55</v>
      </c>
      <c r="G213" s="111">
        <f t="shared" si="6"/>
        <v>5.8</v>
      </c>
      <c r="H213" s="111">
        <f t="shared" si="7"/>
        <v>11.6</v>
      </c>
    </row>
    <row r="214" spans="1:8" ht="15.75" customHeight="1" x14ac:dyDescent="0.25">
      <c r="A214" s="112" t="s">
        <v>248</v>
      </c>
      <c r="B214" s="112">
        <v>41</v>
      </c>
      <c r="C214" s="112">
        <v>28</v>
      </c>
      <c r="D214" s="112">
        <v>143</v>
      </c>
      <c r="G214" s="111">
        <f t="shared" si="6"/>
        <v>8.1999999999999993</v>
      </c>
      <c r="H214" s="111">
        <f t="shared" si="7"/>
        <v>16.399999999999999</v>
      </c>
    </row>
    <row r="215" spans="1:8" ht="15.75" customHeight="1" x14ac:dyDescent="0.25">
      <c r="A215" s="112" t="s">
        <v>249</v>
      </c>
      <c r="B215" s="112">
        <v>26</v>
      </c>
      <c r="C215" s="112">
        <v>17</v>
      </c>
      <c r="D215" s="112">
        <v>98</v>
      </c>
      <c r="G215" s="111">
        <f t="shared" si="6"/>
        <v>5.2</v>
      </c>
      <c r="H215" s="111">
        <f t="shared" si="7"/>
        <v>10.4</v>
      </c>
    </row>
    <row r="216" spans="1:8" ht="15.75" customHeight="1" x14ac:dyDescent="0.25">
      <c r="A216" s="112" t="s">
        <v>250</v>
      </c>
      <c r="B216" s="112">
        <v>22</v>
      </c>
      <c r="C216" s="112">
        <v>15</v>
      </c>
      <c r="D216" s="112">
        <v>63</v>
      </c>
      <c r="G216" s="111">
        <f t="shared" si="6"/>
        <v>4.4000000000000004</v>
      </c>
      <c r="H216" s="111">
        <f t="shared" si="7"/>
        <v>8.8000000000000007</v>
      </c>
    </row>
    <row r="217" spans="1:8" ht="15.75" customHeight="1" x14ac:dyDescent="0.25">
      <c r="A217" s="112" t="s">
        <v>251</v>
      </c>
      <c r="B217" s="112">
        <v>48</v>
      </c>
      <c r="C217" s="112">
        <v>32</v>
      </c>
      <c r="D217" s="112">
        <v>90</v>
      </c>
      <c r="G217" s="111">
        <f t="shared" si="6"/>
        <v>9.6</v>
      </c>
      <c r="H217" s="111">
        <f t="shared" si="7"/>
        <v>19.2</v>
      </c>
    </row>
    <row r="218" spans="1:8" ht="15.75" customHeight="1" x14ac:dyDescent="0.25">
      <c r="A218" s="112" t="s">
        <v>252</v>
      </c>
      <c r="B218" s="112">
        <v>34</v>
      </c>
      <c r="C218" s="112">
        <v>23</v>
      </c>
      <c r="D218" s="112">
        <v>104</v>
      </c>
      <c r="G218" s="111">
        <f t="shared" si="6"/>
        <v>6.8</v>
      </c>
      <c r="H218" s="111">
        <f t="shared" si="7"/>
        <v>13.6</v>
      </c>
    </row>
    <row r="219" spans="1:8" ht="15.75" customHeight="1" x14ac:dyDescent="0.25">
      <c r="A219" s="112" t="s">
        <v>344</v>
      </c>
      <c r="B219" s="112">
        <v>52</v>
      </c>
      <c r="C219" s="112">
        <v>35</v>
      </c>
      <c r="D219" s="112">
        <v>160</v>
      </c>
      <c r="G219" s="111">
        <f t="shared" si="6"/>
        <v>10.4</v>
      </c>
      <c r="H219" s="111">
        <f t="shared" si="7"/>
        <v>20.8</v>
      </c>
    </row>
    <row r="220" spans="1:8" ht="15.75" customHeight="1" x14ac:dyDescent="0.25">
      <c r="A220" s="112" t="s">
        <v>254</v>
      </c>
      <c r="B220" s="112">
        <v>45</v>
      </c>
      <c r="C220" s="112">
        <v>30</v>
      </c>
      <c r="D220" s="112">
        <v>127</v>
      </c>
      <c r="G220" s="111">
        <f t="shared" si="6"/>
        <v>9</v>
      </c>
      <c r="H220" s="111">
        <f t="shared" si="7"/>
        <v>18</v>
      </c>
    </row>
    <row r="221" spans="1:8" ht="15.75" customHeight="1" x14ac:dyDescent="0.25">
      <c r="A221" s="112" t="s">
        <v>343</v>
      </c>
      <c r="B221" s="112">
        <v>65</v>
      </c>
      <c r="C221" s="112">
        <v>44</v>
      </c>
      <c r="D221" s="112">
        <v>156</v>
      </c>
      <c r="G221" s="111">
        <f t="shared" si="6"/>
        <v>13</v>
      </c>
      <c r="H221" s="111">
        <f t="shared" si="7"/>
        <v>26</v>
      </c>
    </row>
    <row r="222" spans="1:8" ht="15.75" customHeight="1" x14ac:dyDescent="0.25">
      <c r="A222" s="112" t="s">
        <v>342</v>
      </c>
      <c r="B222" s="112">
        <v>51</v>
      </c>
      <c r="C222" s="112">
        <v>34</v>
      </c>
      <c r="D222" s="112">
        <v>138</v>
      </c>
      <c r="G222" s="111">
        <f t="shared" si="6"/>
        <v>10.199999999999999</v>
      </c>
      <c r="H222" s="111">
        <f t="shared" si="7"/>
        <v>20.399999999999999</v>
      </c>
    </row>
    <row r="223" spans="1:8" ht="15.75" customHeight="1" x14ac:dyDescent="0.25">
      <c r="A223" s="112" t="s">
        <v>341</v>
      </c>
      <c r="B223" s="112">
        <v>62</v>
      </c>
      <c r="C223" s="112">
        <v>41</v>
      </c>
      <c r="D223" s="112">
        <v>175</v>
      </c>
      <c r="G223" s="111">
        <f t="shared" si="6"/>
        <v>12.4</v>
      </c>
      <c r="H223" s="111">
        <f t="shared" si="7"/>
        <v>24.8</v>
      </c>
    </row>
    <row r="224" spans="1:8" ht="15.75" customHeight="1" x14ac:dyDescent="0.25">
      <c r="A224" s="112" t="s">
        <v>340</v>
      </c>
      <c r="B224" s="112">
        <v>58</v>
      </c>
      <c r="C224" s="112">
        <v>39</v>
      </c>
      <c r="D224" s="112">
        <v>265</v>
      </c>
      <c r="G224" s="111">
        <f t="shared" si="6"/>
        <v>11.6</v>
      </c>
      <c r="H224" s="111">
        <f t="shared" si="7"/>
        <v>23.2</v>
      </c>
    </row>
    <row r="225" spans="1:8" ht="15.75" customHeight="1" x14ac:dyDescent="0.25">
      <c r="A225" s="112" t="s">
        <v>339</v>
      </c>
      <c r="B225" s="112">
        <v>54</v>
      </c>
      <c r="C225" s="112">
        <v>36</v>
      </c>
      <c r="D225" s="112">
        <v>209</v>
      </c>
      <c r="G225" s="111">
        <f t="shared" si="6"/>
        <v>10.8</v>
      </c>
      <c r="H225" s="111">
        <f t="shared" si="7"/>
        <v>21.6</v>
      </c>
    </row>
    <row r="226" spans="1:8" ht="15.75" customHeight="1" x14ac:dyDescent="0.25">
      <c r="A226" s="112" t="s">
        <v>338</v>
      </c>
      <c r="B226" s="112">
        <v>63</v>
      </c>
      <c r="C226" s="112">
        <v>42</v>
      </c>
      <c r="D226" s="112">
        <v>138</v>
      </c>
      <c r="G226" s="111">
        <f t="shared" si="6"/>
        <v>12.6</v>
      </c>
      <c r="H226" s="111">
        <f t="shared" si="7"/>
        <v>25.2</v>
      </c>
    </row>
    <row r="227" spans="1:8" ht="15.75" customHeight="1" x14ac:dyDescent="0.25">
      <c r="A227" s="112" t="s">
        <v>337</v>
      </c>
      <c r="B227" s="112">
        <v>56</v>
      </c>
      <c r="C227" s="112">
        <v>37</v>
      </c>
      <c r="D227" s="112">
        <v>274</v>
      </c>
      <c r="G227" s="111">
        <f t="shared" si="6"/>
        <v>11.2</v>
      </c>
      <c r="H227" s="111">
        <f t="shared" si="7"/>
        <v>22.4</v>
      </c>
    </row>
    <row r="228" spans="1:8" ht="15.75" customHeight="1" x14ac:dyDescent="0.25">
      <c r="A228" s="112" t="s">
        <v>336</v>
      </c>
      <c r="B228" s="112">
        <v>64</v>
      </c>
      <c r="C228" s="112">
        <v>43</v>
      </c>
      <c r="D228" s="112">
        <v>151</v>
      </c>
      <c r="G228" s="111">
        <f t="shared" si="6"/>
        <v>12.8</v>
      </c>
      <c r="H228" s="111">
        <f t="shared" si="7"/>
        <v>25.6</v>
      </c>
    </row>
    <row r="229" spans="1:8" ht="15.75" customHeight="1" x14ac:dyDescent="0.25">
      <c r="A229" s="112" t="s">
        <v>335</v>
      </c>
      <c r="B229" s="112">
        <v>58</v>
      </c>
      <c r="C229" s="112">
        <v>39</v>
      </c>
      <c r="D229" s="112">
        <v>282</v>
      </c>
      <c r="G229" s="111">
        <f t="shared" si="6"/>
        <v>11.6</v>
      </c>
      <c r="H229" s="111">
        <f t="shared" si="7"/>
        <v>23.2</v>
      </c>
    </row>
    <row r="230" spans="1:8" ht="15.75" customHeight="1" x14ac:dyDescent="0.25">
      <c r="A230" s="112" t="s">
        <v>334</v>
      </c>
      <c r="B230" s="112">
        <v>51</v>
      </c>
      <c r="C230" s="112">
        <v>34</v>
      </c>
      <c r="D230" s="112">
        <v>314</v>
      </c>
      <c r="G230" s="111">
        <f t="shared" si="6"/>
        <v>10.199999999999999</v>
      </c>
      <c r="H230" s="111">
        <f t="shared" si="7"/>
        <v>20.399999999999999</v>
      </c>
    </row>
    <row r="231" spans="1:8" ht="15.75" customHeight="1" x14ac:dyDescent="0.25">
      <c r="A231" s="112" t="s">
        <v>333</v>
      </c>
      <c r="B231" s="112">
        <v>62</v>
      </c>
      <c r="C231" s="112">
        <v>41</v>
      </c>
      <c r="D231" s="112">
        <v>276</v>
      </c>
      <c r="G231" s="111">
        <f t="shared" si="6"/>
        <v>12.4</v>
      </c>
      <c r="H231" s="111">
        <f t="shared" si="7"/>
        <v>24.8</v>
      </c>
    </row>
    <row r="232" spans="1:8" ht="15.75" customHeight="1" x14ac:dyDescent="0.25">
      <c r="A232" s="112" t="s">
        <v>332</v>
      </c>
      <c r="B232" s="112">
        <v>45</v>
      </c>
      <c r="C232" s="112">
        <v>30</v>
      </c>
      <c r="D232" s="112">
        <v>115</v>
      </c>
      <c r="G232" s="111">
        <f t="shared" si="6"/>
        <v>9</v>
      </c>
      <c r="H232" s="111">
        <f t="shared" si="7"/>
        <v>18</v>
      </c>
    </row>
    <row r="233" spans="1:8" ht="15.75" customHeight="1" x14ac:dyDescent="0.25">
      <c r="A233" s="112" t="s">
        <v>331</v>
      </c>
      <c r="B233" s="112">
        <v>62</v>
      </c>
      <c r="C233" s="112">
        <v>41</v>
      </c>
      <c r="D233" s="112">
        <v>224</v>
      </c>
      <c r="G233" s="111">
        <f t="shared" si="6"/>
        <v>12.4</v>
      </c>
      <c r="H233" s="111">
        <f t="shared" si="7"/>
        <v>24.8</v>
      </c>
    </row>
    <row r="234" spans="1:8" ht="15.75" customHeight="1" x14ac:dyDescent="0.25">
      <c r="A234" s="112" t="s">
        <v>269</v>
      </c>
      <c r="B234" s="112">
        <v>41</v>
      </c>
      <c r="C234" s="112">
        <v>28</v>
      </c>
      <c r="D234" s="112">
        <v>86</v>
      </c>
      <c r="G234" s="111">
        <f t="shared" si="6"/>
        <v>8.1999999999999993</v>
      </c>
      <c r="H234" s="111">
        <f t="shared" si="7"/>
        <v>16.399999999999999</v>
      </c>
    </row>
    <row r="235" spans="1:8" ht="15.75" customHeight="1" x14ac:dyDescent="0.25">
      <c r="A235" s="112" t="s">
        <v>270</v>
      </c>
      <c r="B235" s="112">
        <v>20</v>
      </c>
      <c r="C235" s="112">
        <v>13</v>
      </c>
      <c r="D235" s="112">
        <v>98</v>
      </c>
      <c r="G235" s="111">
        <f t="shared" si="6"/>
        <v>4</v>
      </c>
      <c r="H235" s="111">
        <f t="shared" si="7"/>
        <v>8</v>
      </c>
    </row>
    <row r="236" spans="1:8" ht="15.75" customHeight="1" x14ac:dyDescent="0.25">
      <c r="A236" s="112" t="s">
        <v>271</v>
      </c>
      <c r="B236" s="112">
        <v>46</v>
      </c>
      <c r="C236" s="112">
        <v>31</v>
      </c>
      <c r="D236" s="112">
        <v>74</v>
      </c>
      <c r="G236" s="111">
        <f t="shared" si="6"/>
        <v>9.1999999999999993</v>
      </c>
      <c r="H236" s="111">
        <f t="shared" si="7"/>
        <v>18.399999999999999</v>
      </c>
    </row>
    <row r="237" spans="1:8" ht="15.75" customHeight="1" x14ac:dyDescent="0.25">
      <c r="A237" s="112" t="s">
        <v>272</v>
      </c>
      <c r="B237" s="112">
        <v>45</v>
      </c>
      <c r="C237" s="112">
        <v>30</v>
      </c>
      <c r="D237" s="112">
        <v>116</v>
      </c>
      <c r="G237" s="111">
        <f t="shared" si="6"/>
        <v>9</v>
      </c>
      <c r="H237" s="111">
        <f t="shared" si="7"/>
        <v>18</v>
      </c>
    </row>
    <row r="238" spans="1:8" ht="15.75" customHeight="1" x14ac:dyDescent="0.25">
      <c r="A238" s="112" t="s">
        <v>33</v>
      </c>
      <c r="B238" s="112">
        <v>40</v>
      </c>
      <c r="C238" s="112">
        <v>27</v>
      </c>
      <c r="D238" s="112">
        <v>113</v>
      </c>
      <c r="G238" s="111">
        <f t="shared" si="6"/>
        <v>8</v>
      </c>
      <c r="H238" s="111">
        <f t="shared" si="7"/>
        <v>16</v>
      </c>
    </row>
    <row r="239" spans="1:8" ht="15.75" customHeight="1" x14ac:dyDescent="0.25">
      <c r="A239" s="112" t="s">
        <v>35</v>
      </c>
      <c r="B239" s="112">
        <v>36</v>
      </c>
      <c r="C239" s="112">
        <v>24</v>
      </c>
      <c r="D239" s="112">
        <v>166</v>
      </c>
      <c r="G239" s="111">
        <f t="shared" si="6"/>
        <v>7.2</v>
      </c>
      <c r="H239" s="111">
        <f t="shared" si="7"/>
        <v>14.4</v>
      </c>
    </row>
    <row r="240" spans="1:8" ht="15.75" customHeight="1" x14ac:dyDescent="0.25">
      <c r="A240" s="112" t="s">
        <v>34</v>
      </c>
      <c r="B240" s="112">
        <v>27</v>
      </c>
      <c r="C240" s="112">
        <v>18</v>
      </c>
      <c r="D240" s="112">
        <v>86</v>
      </c>
      <c r="G240" s="111">
        <f t="shared" si="6"/>
        <v>5.4</v>
      </c>
      <c r="H240" s="111">
        <f t="shared" si="7"/>
        <v>10.8</v>
      </c>
    </row>
    <row r="241" spans="1:8" ht="15.75" customHeight="1" x14ac:dyDescent="0.25">
      <c r="A241" s="112" t="s">
        <v>176</v>
      </c>
      <c r="B241" s="112">
        <v>40</v>
      </c>
      <c r="C241" s="112">
        <v>27</v>
      </c>
      <c r="D241" s="112">
        <v>108</v>
      </c>
      <c r="G241" s="111">
        <f t="shared" si="6"/>
        <v>8</v>
      </c>
      <c r="H241" s="111">
        <f t="shared" si="7"/>
        <v>16</v>
      </c>
    </row>
    <row r="242" spans="1:8" ht="15.75" customHeight="1" x14ac:dyDescent="0.25"/>
    <row r="243" spans="1:8" ht="15.75" customHeight="1" x14ac:dyDescent="0.25"/>
    <row r="244" spans="1:8" ht="15.75" customHeight="1" x14ac:dyDescent="0.25"/>
    <row r="245" spans="1:8" ht="15.75" customHeight="1" x14ac:dyDescent="0.25"/>
  </sheetData>
  <autoFilter ref="A2:F241"/>
  <hyperlinks>
    <hyperlink ref="B42" r:id="rId1" tooltip="Verpflegungspauschale im Inland" display="http://www.steuer-schutzbrief.de/reisekosten/verpflegungsmehraufwand.html"/>
    <hyperlink ref="C42" r:id="rId2" tooltip="Wie Sie Ihren Verpflegungsmehraufwand im Inland geltend machen" display="http://www.steuer-schutzbrief.de/reisekosten/verpflegungsmehraufwand.html"/>
    <hyperlink ref="D42" r:id="rId3" tooltip="Wie Sie die Übernachtungspauschale im Inland geltend machen" display="http://www.steuer-schutzbrief.de/reisekosten/uebernachtungskosten.html"/>
  </hyperlinks>
  <pageMargins left="0.7" right="0.7" top="0.78740157499999996" bottom="0.78740157499999996"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7"/>
  <sheetViews>
    <sheetView workbookViewId="0">
      <pane ySplit="6" topLeftCell="A13" activePane="bottomLeft" state="frozen"/>
      <selection activeCell="F30" activeCellId="1" sqref="E8 F30"/>
      <selection pane="bottomLeft" activeCell="F30" activeCellId="1" sqref="E8 F30"/>
    </sheetView>
  </sheetViews>
  <sheetFormatPr baseColWidth="10" defaultRowHeight="12.75" x14ac:dyDescent="0.2"/>
  <sheetData>
    <row r="1" spans="1:5" x14ac:dyDescent="0.2">
      <c r="A1" t="s">
        <v>28</v>
      </c>
    </row>
    <row r="3" spans="1:5" x14ac:dyDescent="0.2">
      <c r="A3" t="s">
        <v>29</v>
      </c>
    </row>
    <row r="4" spans="1:5" x14ac:dyDescent="0.2">
      <c r="A4" t="s">
        <v>30</v>
      </c>
    </row>
    <row r="5" spans="1:5" x14ac:dyDescent="0.2">
      <c r="A5" t="s">
        <v>279</v>
      </c>
    </row>
    <row r="6" spans="1:5" x14ac:dyDescent="0.2">
      <c r="A6" t="s">
        <v>31</v>
      </c>
    </row>
    <row r="8" spans="1:5" x14ac:dyDescent="0.2">
      <c r="A8" t="s">
        <v>32</v>
      </c>
      <c r="B8">
        <v>30</v>
      </c>
      <c r="C8">
        <v>20</v>
      </c>
      <c r="E8">
        <v>95</v>
      </c>
    </row>
    <row r="9" spans="1:5" x14ac:dyDescent="0.2">
      <c r="A9" t="s">
        <v>33</v>
      </c>
      <c r="B9">
        <v>40</v>
      </c>
      <c r="C9">
        <v>27</v>
      </c>
      <c r="E9">
        <v>113</v>
      </c>
    </row>
    <row r="10" spans="1:5" x14ac:dyDescent="0.2">
      <c r="A10" t="s">
        <v>34</v>
      </c>
      <c r="B10">
        <v>30</v>
      </c>
      <c r="C10">
        <v>20</v>
      </c>
      <c r="E10">
        <v>175</v>
      </c>
    </row>
    <row r="11" spans="1:5" x14ac:dyDescent="0.2">
      <c r="A11" t="s">
        <v>35</v>
      </c>
      <c r="B11">
        <v>50</v>
      </c>
      <c r="C11">
        <v>33</v>
      </c>
      <c r="E11">
        <v>226</v>
      </c>
    </row>
    <row r="12" spans="1:5" x14ac:dyDescent="0.2">
      <c r="A12" t="s">
        <v>36</v>
      </c>
      <c r="B12">
        <v>23</v>
      </c>
      <c r="C12">
        <v>16</v>
      </c>
      <c r="E12">
        <v>110</v>
      </c>
    </row>
    <row r="13" spans="1:5" x14ac:dyDescent="0.2">
      <c r="A13" t="s">
        <v>37</v>
      </c>
      <c r="B13">
        <v>39</v>
      </c>
      <c r="C13">
        <v>26</v>
      </c>
      <c r="E13">
        <v>190</v>
      </c>
    </row>
    <row r="14" spans="1:5" x14ac:dyDescent="0.2">
      <c r="A14" t="s">
        <v>38</v>
      </c>
      <c r="B14">
        <v>32</v>
      </c>
      <c r="C14">
        <v>21</v>
      </c>
      <c r="E14">
        <v>82</v>
      </c>
    </row>
    <row r="15" spans="1:5" x14ac:dyDescent="0.2">
      <c r="A15" t="s">
        <v>39</v>
      </c>
      <c r="B15">
        <v>77</v>
      </c>
      <c r="C15">
        <v>52</v>
      </c>
      <c r="E15">
        <v>265</v>
      </c>
    </row>
    <row r="16" spans="1:5" x14ac:dyDescent="0.2">
      <c r="A16" t="s">
        <v>40</v>
      </c>
      <c r="B16">
        <v>53</v>
      </c>
      <c r="C16">
        <v>36</v>
      </c>
      <c r="E16">
        <v>117</v>
      </c>
    </row>
    <row r="17" spans="1:5" x14ac:dyDescent="0.2">
      <c r="A17" t="s">
        <v>41</v>
      </c>
      <c r="B17">
        <v>36</v>
      </c>
      <c r="C17">
        <v>24</v>
      </c>
      <c r="E17">
        <v>125</v>
      </c>
    </row>
    <row r="18" spans="1:5" x14ac:dyDescent="0.2">
      <c r="A18" t="s">
        <v>42</v>
      </c>
      <c r="B18">
        <v>24</v>
      </c>
      <c r="C18">
        <v>16</v>
      </c>
      <c r="E18">
        <v>90</v>
      </c>
    </row>
    <row r="19" spans="1:5" x14ac:dyDescent="0.2">
      <c r="A19" t="s">
        <v>43</v>
      </c>
      <c r="B19">
        <v>40</v>
      </c>
      <c r="C19">
        <v>27</v>
      </c>
      <c r="E19">
        <v>120</v>
      </c>
    </row>
    <row r="20" spans="1:5" x14ac:dyDescent="0.2">
      <c r="A20" t="s">
        <v>44</v>
      </c>
      <c r="E20" t="s">
        <v>45</v>
      </c>
    </row>
    <row r="21" spans="1:5" x14ac:dyDescent="0.2">
      <c r="A21" t="s">
        <v>46</v>
      </c>
      <c r="B21">
        <v>58</v>
      </c>
      <c r="C21">
        <v>39</v>
      </c>
      <c r="E21">
        <v>158</v>
      </c>
    </row>
    <row r="22" spans="1:5" x14ac:dyDescent="0.2">
      <c r="A22" t="s">
        <v>47</v>
      </c>
      <c r="B22">
        <v>59</v>
      </c>
      <c r="C22">
        <v>40</v>
      </c>
      <c r="E22">
        <v>186</v>
      </c>
    </row>
    <row r="23" spans="1:5" x14ac:dyDescent="0.2">
      <c r="A23" t="s">
        <v>48</v>
      </c>
      <c r="B23">
        <v>56</v>
      </c>
      <c r="C23">
        <v>37</v>
      </c>
      <c r="E23">
        <v>133</v>
      </c>
    </row>
    <row r="24" spans="1:5" x14ac:dyDescent="0.2">
      <c r="A24" t="s">
        <v>49</v>
      </c>
      <c r="B24">
        <v>36</v>
      </c>
      <c r="C24">
        <v>24</v>
      </c>
      <c r="E24">
        <v>70</v>
      </c>
    </row>
    <row r="25" spans="1:5" x14ac:dyDescent="0.2">
      <c r="A25" t="s">
        <v>50</v>
      </c>
      <c r="B25">
        <v>30</v>
      </c>
      <c r="C25">
        <v>20</v>
      </c>
      <c r="E25">
        <v>75</v>
      </c>
    </row>
    <row r="26" spans="1:5" x14ac:dyDescent="0.2">
      <c r="A26" t="s">
        <v>51</v>
      </c>
      <c r="B26">
        <v>58</v>
      </c>
      <c r="C26">
        <v>39</v>
      </c>
      <c r="E26">
        <v>179</v>
      </c>
    </row>
    <row r="27" spans="1:5" x14ac:dyDescent="0.2">
      <c r="A27" t="s">
        <v>52</v>
      </c>
      <c r="B27">
        <v>41</v>
      </c>
      <c r="C27">
        <v>28</v>
      </c>
      <c r="E27">
        <v>135</v>
      </c>
    </row>
    <row r="28" spans="1:5" x14ac:dyDescent="0.2">
      <c r="A28" t="s">
        <v>53</v>
      </c>
      <c r="B28">
        <v>41</v>
      </c>
      <c r="C28">
        <v>28</v>
      </c>
      <c r="E28">
        <v>90</v>
      </c>
    </row>
    <row r="29" spans="1:5" x14ac:dyDescent="0.2">
      <c r="A29" t="s">
        <v>54</v>
      </c>
      <c r="B29">
        <v>24</v>
      </c>
      <c r="C29">
        <v>16</v>
      </c>
      <c r="E29">
        <v>70</v>
      </c>
    </row>
    <row r="30" spans="1:5" x14ac:dyDescent="0.2">
      <c r="A30" t="s">
        <v>55</v>
      </c>
      <c r="B30">
        <v>24</v>
      </c>
      <c r="C30">
        <v>16</v>
      </c>
      <c r="E30">
        <v>70</v>
      </c>
    </row>
    <row r="31" spans="1:5" x14ac:dyDescent="0.2">
      <c r="A31" t="s">
        <v>56</v>
      </c>
      <c r="B31">
        <v>33</v>
      </c>
      <c r="C31">
        <v>22</v>
      </c>
      <c r="E31">
        <v>105</v>
      </c>
    </row>
    <row r="32" spans="1:5" x14ac:dyDescent="0.2">
      <c r="A32" t="s">
        <v>57</v>
      </c>
      <c r="E32" t="s">
        <v>45</v>
      </c>
    </row>
    <row r="33" spans="1:5" x14ac:dyDescent="0.2">
      <c r="A33" t="s">
        <v>58</v>
      </c>
      <c r="B33">
        <v>53</v>
      </c>
      <c r="C33">
        <v>36</v>
      </c>
      <c r="E33">
        <v>160</v>
      </c>
    </row>
    <row r="34" spans="1:5" x14ac:dyDescent="0.2">
      <c r="A34" t="s">
        <v>59</v>
      </c>
      <c r="B34">
        <v>47</v>
      </c>
      <c r="C34">
        <v>32</v>
      </c>
      <c r="E34">
        <v>145</v>
      </c>
    </row>
    <row r="35" spans="1:5" x14ac:dyDescent="0.2">
      <c r="A35" t="s">
        <v>60</v>
      </c>
      <c r="B35">
        <v>53</v>
      </c>
      <c r="C35">
        <v>36</v>
      </c>
      <c r="E35">
        <v>120</v>
      </c>
    </row>
    <row r="36" spans="1:5" x14ac:dyDescent="0.2">
      <c r="A36" t="s">
        <v>48</v>
      </c>
      <c r="B36">
        <v>54</v>
      </c>
      <c r="C36">
        <v>36</v>
      </c>
      <c r="E36">
        <v>110</v>
      </c>
    </row>
    <row r="37" spans="1:5" x14ac:dyDescent="0.2">
      <c r="A37" t="s">
        <v>61</v>
      </c>
      <c r="B37">
        <v>36</v>
      </c>
      <c r="C37">
        <v>24</v>
      </c>
      <c r="E37">
        <v>85</v>
      </c>
    </row>
    <row r="38" spans="1:5" x14ac:dyDescent="0.2">
      <c r="A38" t="s">
        <v>62</v>
      </c>
      <c r="B38">
        <v>22</v>
      </c>
      <c r="C38">
        <v>15</v>
      </c>
      <c r="E38">
        <v>72</v>
      </c>
    </row>
    <row r="39" spans="1:5" x14ac:dyDescent="0.2">
      <c r="A39" t="s">
        <v>63</v>
      </c>
      <c r="B39">
        <v>36</v>
      </c>
      <c r="C39">
        <v>24</v>
      </c>
      <c r="E39">
        <v>100</v>
      </c>
    </row>
    <row r="40" spans="1:5" x14ac:dyDescent="0.2">
      <c r="A40" t="s">
        <v>64</v>
      </c>
      <c r="B40">
        <v>47</v>
      </c>
      <c r="C40">
        <v>32</v>
      </c>
      <c r="E40">
        <v>98</v>
      </c>
    </row>
    <row r="41" spans="1:5" x14ac:dyDescent="0.2">
      <c r="A41" t="s">
        <v>65</v>
      </c>
      <c r="B41">
        <v>40</v>
      </c>
      <c r="C41">
        <v>27</v>
      </c>
      <c r="E41">
        <v>130</v>
      </c>
    </row>
    <row r="42" spans="1:5" x14ac:dyDescent="0.2">
      <c r="A42" t="s">
        <v>66</v>
      </c>
      <c r="B42">
        <v>33</v>
      </c>
      <c r="C42">
        <v>22</v>
      </c>
      <c r="E42">
        <v>80</v>
      </c>
    </row>
    <row r="43" spans="1:5" x14ac:dyDescent="0.2">
      <c r="A43" t="s">
        <v>67</v>
      </c>
      <c r="B43">
        <v>32</v>
      </c>
      <c r="C43">
        <v>21</v>
      </c>
      <c r="E43">
        <v>85</v>
      </c>
    </row>
    <row r="44" spans="1:5" x14ac:dyDescent="0.2">
      <c r="A44" t="s">
        <v>68</v>
      </c>
      <c r="B44">
        <v>62</v>
      </c>
      <c r="C44">
        <v>41</v>
      </c>
      <c r="E44">
        <v>170</v>
      </c>
    </row>
    <row r="45" spans="1:5" x14ac:dyDescent="0.2">
      <c r="A45" t="s">
        <v>69</v>
      </c>
      <c r="B45">
        <v>39</v>
      </c>
      <c r="C45">
        <v>26</v>
      </c>
      <c r="E45">
        <v>115</v>
      </c>
    </row>
    <row r="46" spans="1:5" x14ac:dyDescent="0.2">
      <c r="A46" t="s">
        <v>70</v>
      </c>
      <c r="B46">
        <v>42</v>
      </c>
      <c r="C46">
        <v>28</v>
      </c>
      <c r="E46">
        <v>140</v>
      </c>
    </row>
    <row r="47" spans="1:5" x14ac:dyDescent="0.2">
      <c r="A47" t="s">
        <v>71</v>
      </c>
      <c r="B47">
        <v>36</v>
      </c>
      <c r="C47">
        <v>24</v>
      </c>
      <c r="E47">
        <v>69</v>
      </c>
    </row>
    <row r="48" spans="1:5" x14ac:dyDescent="0.2">
      <c r="A48" t="s">
        <v>72</v>
      </c>
      <c r="B48">
        <v>54</v>
      </c>
      <c r="C48">
        <v>36</v>
      </c>
      <c r="E48">
        <v>145</v>
      </c>
    </row>
    <row r="49" spans="1:5" x14ac:dyDescent="0.2">
      <c r="A49" t="s">
        <v>278</v>
      </c>
      <c r="B49">
        <v>24</v>
      </c>
      <c r="C49">
        <v>12</v>
      </c>
      <c r="E49" s="48">
        <v>20</v>
      </c>
    </row>
    <row r="50" spans="1:5" x14ac:dyDescent="0.2">
      <c r="A50" t="s">
        <v>73</v>
      </c>
      <c r="B50">
        <v>60</v>
      </c>
      <c r="C50">
        <v>40</v>
      </c>
      <c r="E50">
        <v>150</v>
      </c>
    </row>
    <row r="51" spans="1:5" x14ac:dyDescent="0.2">
      <c r="A51" t="s">
        <v>74</v>
      </c>
      <c r="B51">
        <v>40</v>
      </c>
      <c r="C51">
        <v>27</v>
      </c>
      <c r="E51">
        <v>94</v>
      </c>
    </row>
    <row r="52" spans="1:5" x14ac:dyDescent="0.2">
      <c r="A52" t="s">
        <v>75</v>
      </c>
      <c r="B52">
        <v>30</v>
      </c>
      <c r="C52">
        <v>20</v>
      </c>
      <c r="E52">
        <v>100</v>
      </c>
    </row>
    <row r="53" spans="1:5" x14ac:dyDescent="0.2">
      <c r="A53" t="s">
        <v>76</v>
      </c>
      <c r="B53">
        <v>48</v>
      </c>
      <c r="C53">
        <v>32</v>
      </c>
      <c r="E53">
        <v>160</v>
      </c>
    </row>
    <row r="54" spans="1:5" x14ac:dyDescent="0.2">
      <c r="A54" t="s">
        <v>77</v>
      </c>
      <c r="B54">
        <v>39</v>
      </c>
      <c r="C54">
        <v>26</v>
      </c>
      <c r="E54">
        <v>55</v>
      </c>
    </row>
    <row r="55" spans="1:5" x14ac:dyDescent="0.2">
      <c r="A55" t="s">
        <v>78</v>
      </c>
      <c r="B55">
        <v>46</v>
      </c>
      <c r="C55">
        <v>31</v>
      </c>
      <c r="E55">
        <v>75</v>
      </c>
    </row>
    <row r="56" spans="1:5" x14ac:dyDescent="0.2">
      <c r="A56" t="s">
        <v>79</v>
      </c>
      <c r="B56">
        <v>30</v>
      </c>
      <c r="C56">
        <v>20</v>
      </c>
      <c r="E56">
        <v>58</v>
      </c>
    </row>
    <row r="57" spans="1:5" x14ac:dyDescent="0.2">
      <c r="A57" t="s">
        <v>80</v>
      </c>
      <c r="B57">
        <v>27</v>
      </c>
      <c r="C57">
        <v>18</v>
      </c>
      <c r="E57">
        <v>85</v>
      </c>
    </row>
    <row r="58" spans="1:5" x14ac:dyDescent="0.2">
      <c r="A58" t="s">
        <v>81</v>
      </c>
      <c r="B58">
        <v>32</v>
      </c>
      <c r="C58">
        <v>21</v>
      </c>
      <c r="E58">
        <v>57</v>
      </c>
    </row>
    <row r="59" spans="1:5" x14ac:dyDescent="0.2">
      <c r="A59" t="s">
        <v>82</v>
      </c>
      <c r="B59">
        <v>39</v>
      </c>
      <c r="C59">
        <v>26</v>
      </c>
      <c r="E59">
        <v>136</v>
      </c>
    </row>
    <row r="60" spans="1:5" x14ac:dyDescent="0.2">
      <c r="A60" t="s">
        <v>83</v>
      </c>
      <c r="E60" t="s">
        <v>45</v>
      </c>
    </row>
    <row r="61" spans="1:5" x14ac:dyDescent="0.2">
      <c r="A61" t="s">
        <v>84</v>
      </c>
      <c r="B61">
        <v>53</v>
      </c>
      <c r="C61">
        <v>36</v>
      </c>
      <c r="E61">
        <v>83</v>
      </c>
    </row>
    <row r="62" spans="1:5" x14ac:dyDescent="0.2">
      <c r="A62" t="s">
        <v>85</v>
      </c>
      <c r="B62">
        <v>51</v>
      </c>
      <c r="C62">
        <v>34</v>
      </c>
      <c r="E62">
        <v>86</v>
      </c>
    </row>
    <row r="63" spans="1:5" x14ac:dyDescent="0.2">
      <c r="A63" t="s">
        <v>86</v>
      </c>
      <c r="B63">
        <v>58</v>
      </c>
      <c r="C63">
        <v>39</v>
      </c>
      <c r="E63">
        <v>135</v>
      </c>
    </row>
    <row r="64" spans="1:5" x14ac:dyDescent="0.2">
      <c r="A64" t="s">
        <v>87</v>
      </c>
      <c r="B64">
        <v>48</v>
      </c>
      <c r="C64">
        <v>32</v>
      </c>
      <c r="E64">
        <v>89</v>
      </c>
    </row>
    <row r="65" spans="1:5" x14ac:dyDescent="0.2">
      <c r="A65" t="s">
        <v>48</v>
      </c>
      <c r="B65">
        <v>44</v>
      </c>
      <c r="C65">
        <v>29</v>
      </c>
      <c r="E65">
        <v>81</v>
      </c>
    </row>
    <row r="66" spans="1:5" x14ac:dyDescent="0.2">
      <c r="A66" t="s">
        <v>88</v>
      </c>
      <c r="B66">
        <v>60</v>
      </c>
      <c r="C66">
        <v>40</v>
      </c>
      <c r="E66">
        <v>135</v>
      </c>
    </row>
    <row r="67" spans="1:5" x14ac:dyDescent="0.2">
      <c r="A67" t="s">
        <v>89</v>
      </c>
      <c r="B67">
        <v>18</v>
      </c>
      <c r="C67">
        <v>12</v>
      </c>
      <c r="E67">
        <v>70</v>
      </c>
    </row>
    <row r="68" spans="1:5" x14ac:dyDescent="0.2">
      <c r="A68" t="s">
        <v>90</v>
      </c>
      <c r="B68">
        <v>30</v>
      </c>
      <c r="C68">
        <v>20</v>
      </c>
      <c r="E68">
        <v>80</v>
      </c>
    </row>
    <row r="69" spans="1:5" x14ac:dyDescent="0.2">
      <c r="A69" t="s">
        <v>91</v>
      </c>
      <c r="B69">
        <v>46</v>
      </c>
      <c r="C69">
        <v>31</v>
      </c>
      <c r="E69">
        <v>174</v>
      </c>
    </row>
    <row r="70" spans="1:5" x14ac:dyDescent="0.2">
      <c r="A70" t="s">
        <v>92</v>
      </c>
      <c r="B70">
        <v>51</v>
      </c>
      <c r="C70">
        <v>34</v>
      </c>
      <c r="E70">
        <v>121</v>
      </c>
    </row>
    <row r="71" spans="1:5" x14ac:dyDescent="0.2">
      <c r="A71" t="s">
        <v>93</v>
      </c>
      <c r="E71" t="s">
        <v>45</v>
      </c>
    </row>
    <row r="72" spans="1:5" x14ac:dyDescent="0.2">
      <c r="A72" t="s">
        <v>94</v>
      </c>
      <c r="B72">
        <v>57</v>
      </c>
      <c r="C72">
        <v>38</v>
      </c>
      <c r="E72">
        <v>125</v>
      </c>
    </row>
    <row r="73" spans="1:5" x14ac:dyDescent="0.2">
      <c r="A73" t="s">
        <v>48</v>
      </c>
      <c r="B73">
        <v>42</v>
      </c>
      <c r="C73">
        <v>28</v>
      </c>
      <c r="E73">
        <v>132</v>
      </c>
    </row>
    <row r="74" spans="1:5" x14ac:dyDescent="0.2">
      <c r="A74" t="s">
        <v>95</v>
      </c>
      <c r="B74">
        <v>28</v>
      </c>
      <c r="C74">
        <v>19</v>
      </c>
      <c r="E74">
        <v>96</v>
      </c>
    </row>
    <row r="75" spans="1:5" x14ac:dyDescent="0.2">
      <c r="A75" t="s">
        <v>96</v>
      </c>
      <c r="B75">
        <v>38</v>
      </c>
      <c r="C75">
        <v>25</v>
      </c>
      <c r="E75">
        <v>110</v>
      </c>
    </row>
    <row r="76" spans="1:5" x14ac:dyDescent="0.2">
      <c r="A76" t="s">
        <v>97</v>
      </c>
      <c r="B76">
        <v>30</v>
      </c>
      <c r="C76">
        <v>20</v>
      </c>
      <c r="E76">
        <v>60</v>
      </c>
    </row>
    <row r="77" spans="1:5" x14ac:dyDescent="0.2">
      <c r="A77" t="s">
        <v>98</v>
      </c>
      <c r="B77">
        <v>41</v>
      </c>
      <c r="C77">
        <v>28</v>
      </c>
      <c r="E77">
        <v>81</v>
      </c>
    </row>
    <row r="78" spans="1:5" x14ac:dyDescent="0.2">
      <c r="A78" t="s">
        <v>99</v>
      </c>
      <c r="B78">
        <v>50</v>
      </c>
      <c r="C78">
        <v>33</v>
      </c>
      <c r="E78">
        <v>111</v>
      </c>
    </row>
    <row r="79" spans="1:5" x14ac:dyDescent="0.2">
      <c r="A79" t="s">
        <v>100</v>
      </c>
      <c r="B79">
        <v>35</v>
      </c>
      <c r="C79">
        <v>24</v>
      </c>
      <c r="E79">
        <v>115</v>
      </c>
    </row>
    <row r="80" spans="1:5" x14ac:dyDescent="0.2">
      <c r="A80" t="s">
        <v>101</v>
      </c>
      <c r="E80" t="s">
        <v>45</v>
      </c>
    </row>
    <row r="81" spans="1:5" x14ac:dyDescent="0.2">
      <c r="A81" t="s">
        <v>102</v>
      </c>
      <c r="B81">
        <v>30</v>
      </c>
      <c r="C81">
        <v>20</v>
      </c>
      <c r="E81">
        <v>135</v>
      </c>
    </row>
    <row r="82" spans="1:5" x14ac:dyDescent="0.2">
      <c r="A82" t="s">
        <v>103</v>
      </c>
      <c r="B82">
        <v>33</v>
      </c>
      <c r="C82">
        <v>22</v>
      </c>
      <c r="E82">
        <v>120</v>
      </c>
    </row>
    <row r="83" spans="1:5" x14ac:dyDescent="0.2">
      <c r="A83" t="s">
        <v>104</v>
      </c>
      <c r="B83">
        <v>35</v>
      </c>
      <c r="C83">
        <v>24</v>
      </c>
      <c r="E83">
        <v>150</v>
      </c>
    </row>
    <row r="84" spans="1:5" x14ac:dyDescent="0.2">
      <c r="A84" t="s">
        <v>105</v>
      </c>
      <c r="B84">
        <v>35</v>
      </c>
      <c r="C84">
        <v>24</v>
      </c>
      <c r="E84">
        <v>130</v>
      </c>
    </row>
    <row r="85" spans="1:5" x14ac:dyDescent="0.2">
      <c r="A85" t="s">
        <v>48</v>
      </c>
      <c r="B85">
        <v>30</v>
      </c>
      <c r="C85">
        <v>20</v>
      </c>
      <c r="E85">
        <v>120</v>
      </c>
    </row>
    <row r="86" spans="1:5" x14ac:dyDescent="0.2">
      <c r="A86" t="s">
        <v>106</v>
      </c>
      <c r="B86">
        <v>39</v>
      </c>
      <c r="C86">
        <v>26</v>
      </c>
      <c r="E86">
        <v>110</v>
      </c>
    </row>
    <row r="87" spans="1:5" x14ac:dyDescent="0.2">
      <c r="A87" t="s">
        <v>107</v>
      </c>
      <c r="B87">
        <v>28</v>
      </c>
      <c r="C87">
        <v>19</v>
      </c>
      <c r="E87">
        <v>84</v>
      </c>
    </row>
    <row r="88" spans="1:5" x14ac:dyDescent="0.2">
      <c r="A88" t="s">
        <v>108</v>
      </c>
      <c r="B88">
        <v>42</v>
      </c>
      <c r="C88">
        <v>28</v>
      </c>
      <c r="E88">
        <v>90</v>
      </c>
    </row>
    <row r="89" spans="1:5" x14ac:dyDescent="0.2">
      <c r="A89" t="s">
        <v>109</v>
      </c>
      <c r="B89">
        <v>53</v>
      </c>
      <c r="C89">
        <v>36</v>
      </c>
      <c r="E89">
        <v>105</v>
      </c>
    </row>
    <row r="90" spans="1:5" x14ac:dyDescent="0.2">
      <c r="A90" t="s">
        <v>110</v>
      </c>
      <c r="B90">
        <v>59</v>
      </c>
      <c r="C90">
        <v>40</v>
      </c>
      <c r="E90">
        <v>175</v>
      </c>
    </row>
    <row r="91" spans="1:5" x14ac:dyDescent="0.2">
      <c r="A91" t="s">
        <v>111</v>
      </c>
      <c r="E91" t="s">
        <v>45</v>
      </c>
    </row>
    <row r="92" spans="1:5" x14ac:dyDescent="0.2">
      <c r="A92" t="s">
        <v>112</v>
      </c>
      <c r="B92">
        <v>39</v>
      </c>
      <c r="C92">
        <v>26</v>
      </c>
      <c r="E92">
        <v>156</v>
      </c>
    </row>
    <row r="93" spans="1:5" x14ac:dyDescent="0.2">
      <c r="A93" t="s">
        <v>113</v>
      </c>
      <c r="B93">
        <v>52</v>
      </c>
      <c r="C93">
        <v>35</v>
      </c>
      <c r="E93">
        <v>160</v>
      </c>
    </row>
    <row r="94" spans="1:5" x14ac:dyDescent="0.2">
      <c r="A94" t="s">
        <v>48</v>
      </c>
      <c r="B94">
        <v>34</v>
      </c>
      <c r="C94">
        <v>23</v>
      </c>
      <c r="E94">
        <v>126</v>
      </c>
    </row>
    <row r="95" spans="1:5" x14ac:dyDescent="0.2">
      <c r="A95" t="s">
        <v>114</v>
      </c>
      <c r="B95">
        <v>54</v>
      </c>
      <c r="C95">
        <v>36</v>
      </c>
      <c r="E95">
        <v>135</v>
      </c>
    </row>
    <row r="96" spans="1:5" x14ac:dyDescent="0.2">
      <c r="A96" t="s">
        <v>115</v>
      </c>
      <c r="E96" t="s">
        <v>45</v>
      </c>
    </row>
    <row r="97" spans="1:5" x14ac:dyDescent="0.2">
      <c r="A97" t="s">
        <v>116</v>
      </c>
      <c r="B97">
        <v>53</v>
      </c>
      <c r="C97">
        <v>36</v>
      </c>
      <c r="E97">
        <v>153</v>
      </c>
    </row>
    <row r="98" spans="1:5" x14ac:dyDescent="0.2">
      <c r="A98" t="s">
        <v>48</v>
      </c>
      <c r="B98">
        <v>51</v>
      </c>
      <c r="C98">
        <v>34</v>
      </c>
      <c r="E98">
        <v>156</v>
      </c>
    </row>
    <row r="99" spans="1:5" x14ac:dyDescent="0.2">
      <c r="A99" t="s">
        <v>117</v>
      </c>
      <c r="B99">
        <v>24</v>
      </c>
      <c r="C99">
        <v>16</v>
      </c>
      <c r="E99">
        <v>95</v>
      </c>
    </row>
    <row r="100" spans="1:5" x14ac:dyDescent="0.2">
      <c r="A100" t="s">
        <v>118</v>
      </c>
      <c r="B100">
        <v>36</v>
      </c>
      <c r="C100">
        <v>24</v>
      </c>
      <c r="E100">
        <v>85</v>
      </c>
    </row>
    <row r="101" spans="1:5" x14ac:dyDescent="0.2">
      <c r="A101" t="s">
        <v>119</v>
      </c>
      <c r="B101">
        <v>36</v>
      </c>
      <c r="C101">
        <v>24</v>
      </c>
      <c r="E101">
        <v>85</v>
      </c>
    </row>
    <row r="102" spans="1:5" x14ac:dyDescent="0.2">
      <c r="A102" t="s">
        <v>120</v>
      </c>
      <c r="B102">
        <v>40</v>
      </c>
      <c r="C102">
        <v>27</v>
      </c>
      <c r="E102">
        <v>130</v>
      </c>
    </row>
    <row r="103" spans="1:5" x14ac:dyDescent="0.2">
      <c r="A103" t="s">
        <v>121</v>
      </c>
      <c r="E103" t="s">
        <v>45</v>
      </c>
    </row>
    <row r="104" spans="1:5" x14ac:dyDescent="0.2">
      <c r="A104" t="s">
        <v>122</v>
      </c>
      <c r="B104">
        <v>36</v>
      </c>
      <c r="C104">
        <v>24</v>
      </c>
      <c r="E104">
        <v>105</v>
      </c>
    </row>
    <row r="105" spans="1:5" x14ac:dyDescent="0.2">
      <c r="A105" t="s">
        <v>123</v>
      </c>
      <c r="B105">
        <v>41</v>
      </c>
      <c r="C105">
        <v>28</v>
      </c>
      <c r="E105">
        <v>135</v>
      </c>
    </row>
    <row r="106" spans="1:5" x14ac:dyDescent="0.2">
      <c r="A106" t="s">
        <v>124</v>
      </c>
      <c r="B106">
        <v>36</v>
      </c>
      <c r="C106">
        <v>24</v>
      </c>
      <c r="E106">
        <v>125</v>
      </c>
    </row>
    <row r="107" spans="1:5" x14ac:dyDescent="0.2">
      <c r="A107" t="s">
        <v>48</v>
      </c>
      <c r="B107">
        <v>36</v>
      </c>
      <c r="C107">
        <v>24</v>
      </c>
      <c r="E107">
        <v>100</v>
      </c>
    </row>
    <row r="108" spans="1:5" x14ac:dyDescent="0.2">
      <c r="A108" t="s">
        <v>125</v>
      </c>
      <c r="B108">
        <v>30</v>
      </c>
      <c r="C108">
        <v>20</v>
      </c>
      <c r="E108">
        <v>55</v>
      </c>
    </row>
    <row r="109" spans="1:5" x14ac:dyDescent="0.2">
      <c r="A109" t="s">
        <v>126</v>
      </c>
      <c r="B109">
        <v>39</v>
      </c>
      <c r="C109">
        <v>26</v>
      </c>
      <c r="E109">
        <v>109</v>
      </c>
    </row>
    <row r="110" spans="1:5" x14ac:dyDescent="0.2">
      <c r="A110" t="s">
        <v>127</v>
      </c>
      <c r="B110">
        <v>56</v>
      </c>
      <c r="C110">
        <v>37</v>
      </c>
      <c r="E110">
        <v>170</v>
      </c>
    </row>
    <row r="111" spans="1:5" x14ac:dyDescent="0.2">
      <c r="A111" t="s">
        <v>128</v>
      </c>
      <c r="B111">
        <v>35</v>
      </c>
      <c r="C111">
        <v>24</v>
      </c>
      <c r="E111">
        <v>135</v>
      </c>
    </row>
    <row r="112" spans="1:5" x14ac:dyDescent="0.2">
      <c r="A112" t="s">
        <v>129</v>
      </c>
      <c r="B112">
        <v>18</v>
      </c>
      <c r="C112">
        <v>12</v>
      </c>
      <c r="E112">
        <v>70</v>
      </c>
    </row>
    <row r="113" spans="1:5" x14ac:dyDescent="0.2">
      <c r="A113" t="s">
        <v>130</v>
      </c>
      <c r="B113">
        <v>41</v>
      </c>
      <c r="C113">
        <v>28</v>
      </c>
      <c r="E113">
        <v>126</v>
      </c>
    </row>
    <row r="114" spans="1:5" x14ac:dyDescent="0.2">
      <c r="A114" t="s">
        <v>131</v>
      </c>
      <c r="B114">
        <v>57</v>
      </c>
      <c r="C114">
        <v>38</v>
      </c>
      <c r="E114">
        <v>113</v>
      </c>
    </row>
    <row r="115" spans="1:5" x14ac:dyDescent="0.2">
      <c r="A115" t="s">
        <v>132</v>
      </c>
    </row>
    <row r="116" spans="1:5" x14ac:dyDescent="0.2">
      <c r="A116" t="s">
        <v>133</v>
      </c>
      <c r="B116">
        <v>60</v>
      </c>
      <c r="C116">
        <v>40</v>
      </c>
      <c r="E116">
        <v>155</v>
      </c>
    </row>
    <row r="117" spans="1:5" x14ac:dyDescent="0.2">
      <c r="A117" t="s">
        <v>134</v>
      </c>
      <c r="B117">
        <v>30</v>
      </c>
      <c r="C117">
        <v>20</v>
      </c>
      <c r="E117">
        <v>186</v>
      </c>
    </row>
    <row r="118" spans="1:5" x14ac:dyDescent="0.2">
      <c r="A118" t="s">
        <v>135</v>
      </c>
    </row>
    <row r="119" spans="1:5" x14ac:dyDescent="0.2">
      <c r="A119" t="s">
        <v>136</v>
      </c>
      <c r="B119">
        <v>66</v>
      </c>
      <c r="C119">
        <v>44</v>
      </c>
      <c r="E119">
        <v>180</v>
      </c>
    </row>
    <row r="120" spans="1:5" x14ac:dyDescent="0.2">
      <c r="A120" t="s">
        <v>137</v>
      </c>
      <c r="B120">
        <v>26</v>
      </c>
      <c r="C120">
        <v>17</v>
      </c>
      <c r="E120">
        <v>65</v>
      </c>
    </row>
    <row r="121" spans="1:5" x14ac:dyDescent="0.2">
      <c r="A121" t="s">
        <v>138</v>
      </c>
      <c r="B121">
        <v>29</v>
      </c>
      <c r="C121">
        <v>20</v>
      </c>
      <c r="E121">
        <v>57</v>
      </c>
    </row>
    <row r="122" spans="1:5" x14ac:dyDescent="0.2">
      <c r="A122" t="s">
        <v>139</v>
      </c>
      <c r="B122">
        <v>50</v>
      </c>
      <c r="C122">
        <v>33</v>
      </c>
      <c r="E122">
        <v>85</v>
      </c>
    </row>
    <row r="123" spans="1:5" x14ac:dyDescent="0.2">
      <c r="A123" t="s">
        <v>140</v>
      </c>
      <c r="B123">
        <v>42</v>
      </c>
      <c r="C123">
        <v>28</v>
      </c>
      <c r="E123">
        <v>130</v>
      </c>
    </row>
    <row r="124" spans="1:5" x14ac:dyDescent="0.2">
      <c r="A124" t="s">
        <v>141</v>
      </c>
      <c r="B124">
        <v>33</v>
      </c>
      <c r="C124">
        <v>22</v>
      </c>
      <c r="E124">
        <v>67</v>
      </c>
    </row>
    <row r="125" spans="1:5" x14ac:dyDescent="0.2">
      <c r="A125" t="s">
        <v>142</v>
      </c>
      <c r="B125">
        <v>24</v>
      </c>
      <c r="C125">
        <v>16</v>
      </c>
      <c r="E125">
        <v>70</v>
      </c>
    </row>
    <row r="126" spans="1:5" x14ac:dyDescent="0.2">
      <c r="A126" t="s">
        <v>143</v>
      </c>
      <c r="B126">
        <v>18</v>
      </c>
      <c r="C126">
        <v>12</v>
      </c>
      <c r="E126">
        <v>80</v>
      </c>
    </row>
    <row r="127" spans="1:5" x14ac:dyDescent="0.2">
      <c r="A127" t="s">
        <v>144</v>
      </c>
      <c r="B127">
        <v>44</v>
      </c>
      <c r="C127">
        <v>29</v>
      </c>
      <c r="E127">
        <v>120</v>
      </c>
    </row>
    <row r="128" spans="1:5" x14ac:dyDescent="0.2">
      <c r="A128" t="s">
        <v>145</v>
      </c>
      <c r="B128">
        <v>45</v>
      </c>
      <c r="C128">
        <v>30</v>
      </c>
      <c r="E128">
        <v>100</v>
      </c>
    </row>
    <row r="129" spans="1:5" x14ac:dyDescent="0.2">
      <c r="A129" t="s">
        <v>146</v>
      </c>
      <c r="B129">
        <v>47</v>
      </c>
      <c r="C129">
        <v>32</v>
      </c>
      <c r="E129">
        <v>82</v>
      </c>
    </row>
    <row r="130" spans="1:5" x14ac:dyDescent="0.2">
      <c r="A130" t="s">
        <v>147</v>
      </c>
      <c r="B130">
        <v>27</v>
      </c>
      <c r="C130">
        <v>18</v>
      </c>
      <c r="E130">
        <v>100</v>
      </c>
    </row>
    <row r="131" spans="1:5" x14ac:dyDescent="0.2">
      <c r="A131" t="s">
        <v>148</v>
      </c>
      <c r="B131">
        <v>47</v>
      </c>
      <c r="C131">
        <v>32</v>
      </c>
      <c r="E131">
        <v>102</v>
      </c>
    </row>
    <row r="132" spans="1:5" x14ac:dyDescent="0.2">
      <c r="A132" t="s">
        <v>149</v>
      </c>
      <c r="B132">
        <v>38</v>
      </c>
      <c r="C132">
        <v>25</v>
      </c>
      <c r="E132">
        <v>83</v>
      </c>
    </row>
    <row r="133" spans="1:5" x14ac:dyDescent="0.2">
      <c r="A133" t="s">
        <v>150</v>
      </c>
      <c r="B133">
        <v>39</v>
      </c>
      <c r="C133">
        <v>26</v>
      </c>
      <c r="E133">
        <v>110</v>
      </c>
    </row>
    <row r="134" spans="1:5" x14ac:dyDescent="0.2">
      <c r="A134" t="s">
        <v>151</v>
      </c>
      <c r="B134">
        <v>36</v>
      </c>
      <c r="C134">
        <v>24</v>
      </c>
      <c r="E134">
        <v>100</v>
      </c>
    </row>
    <row r="135" spans="1:5" x14ac:dyDescent="0.2">
      <c r="A135" t="s">
        <v>152</v>
      </c>
      <c r="B135">
        <v>38</v>
      </c>
      <c r="C135">
        <v>25</v>
      </c>
      <c r="E135">
        <v>93</v>
      </c>
    </row>
    <row r="136" spans="1:5" x14ac:dyDescent="0.2">
      <c r="A136" t="s">
        <v>153</v>
      </c>
      <c r="B136">
        <v>40</v>
      </c>
      <c r="C136">
        <v>27</v>
      </c>
      <c r="E136">
        <v>125</v>
      </c>
    </row>
    <row r="137" spans="1:5" x14ac:dyDescent="0.2">
      <c r="A137" t="s">
        <v>154</v>
      </c>
      <c r="B137">
        <v>30</v>
      </c>
      <c r="C137">
        <v>20</v>
      </c>
      <c r="E137">
        <v>90</v>
      </c>
    </row>
    <row r="138" spans="1:5" x14ac:dyDescent="0.2">
      <c r="A138" t="s">
        <v>155</v>
      </c>
      <c r="B138">
        <v>42</v>
      </c>
      <c r="C138">
        <v>28</v>
      </c>
      <c r="E138">
        <v>105</v>
      </c>
    </row>
    <row r="139" spans="1:5" x14ac:dyDescent="0.2">
      <c r="A139" t="s">
        <v>156</v>
      </c>
      <c r="B139">
        <v>63</v>
      </c>
      <c r="C139">
        <v>42</v>
      </c>
      <c r="E139">
        <v>70</v>
      </c>
    </row>
    <row r="140" spans="1:5" x14ac:dyDescent="0.2">
      <c r="A140" t="s">
        <v>157</v>
      </c>
      <c r="B140">
        <v>48</v>
      </c>
      <c r="C140">
        <v>32</v>
      </c>
      <c r="E140">
        <v>89</v>
      </c>
    </row>
    <row r="141" spans="1:5" x14ac:dyDescent="0.2">
      <c r="A141" t="s">
        <v>158</v>
      </c>
      <c r="B141">
        <v>48</v>
      </c>
      <c r="C141">
        <v>32</v>
      </c>
      <c r="E141">
        <v>140</v>
      </c>
    </row>
    <row r="142" spans="1:5" x14ac:dyDescent="0.2">
      <c r="A142" t="s">
        <v>159</v>
      </c>
      <c r="B142">
        <v>24</v>
      </c>
      <c r="C142">
        <v>16</v>
      </c>
      <c r="E142">
        <v>95</v>
      </c>
    </row>
    <row r="143" spans="1:5" x14ac:dyDescent="0.2">
      <c r="A143" t="s">
        <v>160</v>
      </c>
      <c r="B143">
        <v>36</v>
      </c>
      <c r="C143">
        <v>24</v>
      </c>
      <c r="E143">
        <v>110</v>
      </c>
    </row>
    <row r="144" spans="1:5" x14ac:dyDescent="0.2">
      <c r="A144" t="s">
        <v>161</v>
      </c>
      <c r="B144">
        <v>56</v>
      </c>
      <c r="C144">
        <v>37</v>
      </c>
      <c r="E144">
        <v>74</v>
      </c>
    </row>
    <row r="145" spans="1:5" x14ac:dyDescent="0.2">
      <c r="A145" t="s">
        <v>162</v>
      </c>
      <c r="B145">
        <v>18</v>
      </c>
      <c r="C145">
        <v>12</v>
      </c>
      <c r="E145">
        <v>100</v>
      </c>
    </row>
    <row r="146" spans="1:5" x14ac:dyDescent="0.2">
      <c r="A146" t="s">
        <v>163</v>
      </c>
      <c r="B146">
        <v>41</v>
      </c>
      <c r="C146">
        <v>28</v>
      </c>
      <c r="E146">
        <v>52</v>
      </c>
    </row>
    <row r="147" spans="1:5" x14ac:dyDescent="0.2">
      <c r="A147" t="s">
        <v>164</v>
      </c>
      <c r="B147">
        <v>29</v>
      </c>
      <c r="C147">
        <v>20</v>
      </c>
      <c r="E147">
        <v>84</v>
      </c>
    </row>
    <row r="148" spans="1:5" x14ac:dyDescent="0.2">
      <c r="A148" t="s">
        <v>165</v>
      </c>
      <c r="B148">
        <v>29</v>
      </c>
      <c r="C148">
        <v>20</v>
      </c>
      <c r="E148">
        <v>95</v>
      </c>
    </row>
    <row r="149" spans="1:5" x14ac:dyDescent="0.2">
      <c r="A149" t="s">
        <v>166</v>
      </c>
      <c r="B149">
        <v>42</v>
      </c>
      <c r="C149">
        <v>28</v>
      </c>
      <c r="E149">
        <v>147</v>
      </c>
    </row>
    <row r="150" spans="1:5" x14ac:dyDescent="0.2">
      <c r="A150" t="s">
        <v>167</v>
      </c>
      <c r="B150">
        <v>46</v>
      </c>
      <c r="C150">
        <v>31</v>
      </c>
      <c r="E150">
        <v>45</v>
      </c>
    </row>
    <row r="151" spans="1:5" x14ac:dyDescent="0.2">
      <c r="A151" t="s">
        <v>168</v>
      </c>
      <c r="B151">
        <v>29</v>
      </c>
      <c r="C151">
        <v>20</v>
      </c>
      <c r="E151">
        <v>85</v>
      </c>
    </row>
    <row r="152" spans="1:5" x14ac:dyDescent="0.2">
      <c r="A152" t="s">
        <v>169</v>
      </c>
      <c r="B152">
        <v>32</v>
      </c>
      <c r="C152">
        <v>21</v>
      </c>
      <c r="E152">
        <v>72</v>
      </c>
    </row>
    <row r="153" spans="1:5" x14ac:dyDescent="0.2">
      <c r="A153" t="s">
        <v>170</v>
      </c>
      <c r="B153">
        <v>47</v>
      </c>
      <c r="C153">
        <v>32</v>
      </c>
      <c r="E153">
        <v>98</v>
      </c>
    </row>
    <row r="154" spans="1:5" x14ac:dyDescent="0.2">
      <c r="A154" t="s">
        <v>171</v>
      </c>
      <c r="B154">
        <v>30</v>
      </c>
      <c r="C154">
        <v>20</v>
      </c>
      <c r="E154">
        <v>100</v>
      </c>
    </row>
    <row r="155" spans="1:5" x14ac:dyDescent="0.2">
      <c r="A155" t="s">
        <v>172</v>
      </c>
      <c r="B155">
        <v>60</v>
      </c>
      <c r="C155">
        <v>40</v>
      </c>
      <c r="E155">
        <v>115</v>
      </c>
    </row>
    <row r="156" spans="1:5" x14ac:dyDescent="0.2">
      <c r="A156" t="s">
        <v>173</v>
      </c>
      <c r="B156">
        <v>36</v>
      </c>
      <c r="C156">
        <v>24</v>
      </c>
      <c r="E156">
        <v>70</v>
      </c>
    </row>
    <row r="157" spans="1:5" x14ac:dyDescent="0.2">
      <c r="A157" t="s">
        <v>174</v>
      </c>
      <c r="B157">
        <v>60</v>
      </c>
      <c r="C157">
        <v>40</v>
      </c>
      <c r="E157">
        <v>220</v>
      </c>
    </row>
    <row r="158" spans="1:5" x14ac:dyDescent="0.2">
      <c r="A158" t="s">
        <v>175</v>
      </c>
      <c r="B158">
        <v>64</v>
      </c>
      <c r="C158">
        <v>43</v>
      </c>
      <c r="E158">
        <v>182</v>
      </c>
    </row>
    <row r="159" spans="1:5" x14ac:dyDescent="0.2">
      <c r="A159" t="s">
        <v>176</v>
      </c>
      <c r="B159">
        <v>29</v>
      </c>
      <c r="C159">
        <v>20</v>
      </c>
      <c r="E159">
        <v>92</v>
      </c>
    </row>
    <row r="160" spans="1:5" x14ac:dyDescent="0.2">
      <c r="A160" t="s">
        <v>177</v>
      </c>
      <c r="B160">
        <v>48</v>
      </c>
      <c r="C160">
        <v>32</v>
      </c>
      <c r="E160">
        <v>120</v>
      </c>
    </row>
    <row r="161" spans="1:5" x14ac:dyDescent="0.2">
      <c r="A161" t="s">
        <v>178</v>
      </c>
      <c r="E161" t="s">
        <v>45</v>
      </c>
    </row>
    <row r="162" spans="1:5" x14ac:dyDescent="0.2">
      <c r="A162" t="s">
        <v>179</v>
      </c>
      <c r="B162">
        <v>24</v>
      </c>
      <c r="C162">
        <v>16</v>
      </c>
      <c r="E162">
        <v>150</v>
      </c>
    </row>
    <row r="163" spans="1:5" x14ac:dyDescent="0.2">
      <c r="A163" t="s">
        <v>180</v>
      </c>
      <c r="B163">
        <v>24</v>
      </c>
      <c r="C163">
        <v>16</v>
      </c>
      <c r="E163">
        <v>70</v>
      </c>
    </row>
    <row r="164" spans="1:5" x14ac:dyDescent="0.2">
      <c r="A164" t="s">
        <v>181</v>
      </c>
      <c r="B164">
        <v>51</v>
      </c>
      <c r="C164">
        <v>34</v>
      </c>
      <c r="E164">
        <v>166</v>
      </c>
    </row>
    <row r="165" spans="1:5" x14ac:dyDescent="0.2">
      <c r="A165" t="s">
        <v>182</v>
      </c>
      <c r="B165">
        <v>34</v>
      </c>
      <c r="C165">
        <v>23</v>
      </c>
      <c r="E165">
        <v>101</v>
      </c>
    </row>
    <row r="166" spans="1:5" x14ac:dyDescent="0.2">
      <c r="A166" t="s">
        <v>183</v>
      </c>
      <c r="B166">
        <v>36</v>
      </c>
      <c r="C166">
        <v>24</v>
      </c>
      <c r="E166">
        <v>90</v>
      </c>
    </row>
    <row r="167" spans="1:5" x14ac:dyDescent="0.2">
      <c r="A167" t="s">
        <v>184</v>
      </c>
      <c r="B167">
        <v>36</v>
      </c>
      <c r="C167">
        <v>24</v>
      </c>
      <c r="E167">
        <v>61</v>
      </c>
    </row>
    <row r="168" spans="1:5" x14ac:dyDescent="0.2">
      <c r="A168" t="s">
        <v>185</v>
      </c>
      <c r="B168">
        <v>38</v>
      </c>
      <c r="C168">
        <v>25</v>
      </c>
      <c r="E168">
        <v>140</v>
      </c>
    </row>
    <row r="169" spans="1:5" x14ac:dyDescent="0.2">
      <c r="A169" t="s">
        <v>186</v>
      </c>
      <c r="B169">
        <v>30</v>
      </c>
      <c r="C169">
        <v>20</v>
      </c>
      <c r="E169">
        <v>107</v>
      </c>
    </row>
    <row r="170" spans="1:5" x14ac:dyDescent="0.2">
      <c r="A170" t="s">
        <v>187</v>
      </c>
      <c r="E170" t="s">
        <v>45</v>
      </c>
    </row>
    <row r="171" spans="1:5" x14ac:dyDescent="0.2">
      <c r="A171" t="s">
        <v>188</v>
      </c>
      <c r="B171">
        <v>33</v>
      </c>
      <c r="C171">
        <v>22</v>
      </c>
      <c r="E171">
        <v>92</v>
      </c>
    </row>
    <row r="172" spans="1:5" x14ac:dyDescent="0.2">
      <c r="A172" t="s">
        <v>189</v>
      </c>
      <c r="B172">
        <v>29</v>
      </c>
      <c r="C172">
        <v>20</v>
      </c>
      <c r="E172">
        <v>77</v>
      </c>
    </row>
    <row r="173" spans="1:5" x14ac:dyDescent="0.2">
      <c r="A173" t="s">
        <v>190</v>
      </c>
      <c r="B173">
        <v>28</v>
      </c>
      <c r="C173">
        <v>19</v>
      </c>
      <c r="E173">
        <v>88</v>
      </c>
    </row>
    <row r="174" spans="1:5" x14ac:dyDescent="0.2">
      <c r="A174" t="s">
        <v>191</v>
      </c>
      <c r="B174">
        <v>30</v>
      </c>
      <c r="C174">
        <v>20</v>
      </c>
      <c r="E174">
        <v>105</v>
      </c>
    </row>
    <row r="175" spans="1:5" x14ac:dyDescent="0.2">
      <c r="A175" t="s">
        <v>48</v>
      </c>
      <c r="B175">
        <v>27</v>
      </c>
      <c r="C175">
        <v>18</v>
      </c>
      <c r="E175">
        <v>50</v>
      </c>
    </row>
    <row r="176" spans="1:5" x14ac:dyDescent="0.2">
      <c r="A176" t="s">
        <v>192</v>
      </c>
      <c r="E176" t="s">
        <v>45</v>
      </c>
    </row>
    <row r="177" spans="1:5" x14ac:dyDescent="0.2">
      <c r="A177" t="s">
        <v>193</v>
      </c>
      <c r="B177">
        <v>36</v>
      </c>
      <c r="C177">
        <v>24</v>
      </c>
      <c r="E177">
        <v>95</v>
      </c>
    </row>
    <row r="178" spans="1:5" x14ac:dyDescent="0.2">
      <c r="A178" t="s">
        <v>48</v>
      </c>
      <c r="B178">
        <v>33</v>
      </c>
      <c r="C178">
        <v>22</v>
      </c>
      <c r="E178">
        <v>95</v>
      </c>
    </row>
    <row r="179" spans="1:5" x14ac:dyDescent="0.2">
      <c r="A179" t="s">
        <v>194</v>
      </c>
      <c r="B179">
        <v>36</v>
      </c>
      <c r="C179">
        <v>24</v>
      </c>
      <c r="E179">
        <v>135</v>
      </c>
    </row>
    <row r="180" spans="1:5" x14ac:dyDescent="0.2">
      <c r="A180" t="s">
        <v>195</v>
      </c>
      <c r="E180" t="s">
        <v>45</v>
      </c>
    </row>
    <row r="181" spans="1:5" x14ac:dyDescent="0.2">
      <c r="A181" t="s">
        <v>196</v>
      </c>
      <c r="B181">
        <v>26</v>
      </c>
      <c r="C181">
        <v>17</v>
      </c>
      <c r="E181">
        <v>100</v>
      </c>
    </row>
    <row r="182" spans="1:5" x14ac:dyDescent="0.2">
      <c r="A182" t="s">
        <v>48</v>
      </c>
      <c r="B182">
        <v>27</v>
      </c>
      <c r="C182">
        <v>18</v>
      </c>
      <c r="E182">
        <v>80</v>
      </c>
    </row>
    <row r="183" spans="1:5" x14ac:dyDescent="0.2">
      <c r="A183" t="s">
        <v>197</v>
      </c>
      <c r="E183" t="s">
        <v>45</v>
      </c>
    </row>
    <row r="184" spans="1:5" x14ac:dyDescent="0.2">
      <c r="A184" t="s">
        <v>198</v>
      </c>
      <c r="B184">
        <v>48</v>
      </c>
      <c r="C184">
        <v>32</v>
      </c>
      <c r="E184">
        <v>135</v>
      </c>
    </row>
    <row r="185" spans="1:5" x14ac:dyDescent="0.2">
      <c r="A185" t="s">
        <v>199</v>
      </c>
      <c r="B185">
        <v>33</v>
      </c>
      <c r="C185">
        <v>22</v>
      </c>
      <c r="E185" t="s">
        <v>200</v>
      </c>
    </row>
    <row r="186" spans="1:5" x14ac:dyDescent="0.2">
      <c r="A186" t="s">
        <v>201</v>
      </c>
      <c r="B186">
        <v>36</v>
      </c>
      <c r="C186">
        <v>24</v>
      </c>
      <c r="E186">
        <v>110</v>
      </c>
    </row>
    <row r="187" spans="1:5" x14ac:dyDescent="0.2">
      <c r="A187" t="s">
        <v>48</v>
      </c>
      <c r="B187">
        <v>36</v>
      </c>
      <c r="C187">
        <v>24</v>
      </c>
      <c r="E187">
        <v>80</v>
      </c>
    </row>
    <row r="188" spans="1:5" x14ac:dyDescent="0.2">
      <c r="A188" t="s">
        <v>202</v>
      </c>
      <c r="B188">
        <v>36</v>
      </c>
      <c r="C188">
        <v>24</v>
      </c>
      <c r="E188">
        <v>95</v>
      </c>
    </row>
    <row r="189" spans="1:5" x14ac:dyDescent="0.2">
      <c r="A189" t="s">
        <v>203</v>
      </c>
      <c r="B189">
        <v>29</v>
      </c>
      <c r="C189">
        <v>20</v>
      </c>
      <c r="E189">
        <v>57</v>
      </c>
    </row>
    <row r="190" spans="1:5" x14ac:dyDescent="0.2">
      <c r="A190" t="s">
        <v>204</v>
      </c>
      <c r="B190">
        <v>41</v>
      </c>
      <c r="C190">
        <v>28</v>
      </c>
      <c r="E190">
        <v>77</v>
      </c>
    </row>
    <row r="191" spans="1:5" x14ac:dyDescent="0.2">
      <c r="A191" t="s">
        <v>205</v>
      </c>
      <c r="B191">
        <v>42</v>
      </c>
      <c r="C191">
        <v>28</v>
      </c>
      <c r="E191">
        <v>75</v>
      </c>
    </row>
    <row r="192" spans="1:5" x14ac:dyDescent="0.2">
      <c r="A192" t="s">
        <v>206</v>
      </c>
      <c r="B192">
        <v>47</v>
      </c>
      <c r="C192">
        <v>32</v>
      </c>
      <c r="E192">
        <v>80</v>
      </c>
    </row>
    <row r="193" spans="1:5" x14ac:dyDescent="0.2">
      <c r="A193" t="s">
        <v>207</v>
      </c>
      <c r="B193">
        <v>48</v>
      </c>
      <c r="C193">
        <v>32</v>
      </c>
      <c r="E193">
        <v>80</v>
      </c>
    </row>
    <row r="194" spans="1:5" x14ac:dyDescent="0.2">
      <c r="A194" t="s">
        <v>208</v>
      </c>
      <c r="B194">
        <v>48</v>
      </c>
      <c r="C194">
        <v>32</v>
      </c>
      <c r="E194">
        <v>95</v>
      </c>
    </row>
    <row r="195" spans="1:5" x14ac:dyDescent="0.2">
      <c r="A195" t="s">
        <v>209</v>
      </c>
      <c r="B195">
        <v>72</v>
      </c>
      <c r="C195">
        <v>48</v>
      </c>
      <c r="E195">
        <v>165</v>
      </c>
    </row>
    <row r="196" spans="1:5" x14ac:dyDescent="0.2">
      <c r="A196" t="s">
        <v>210</v>
      </c>
      <c r="E196" t="s">
        <v>45</v>
      </c>
    </row>
    <row r="197" spans="1:5" x14ac:dyDescent="0.2">
      <c r="A197" t="s">
        <v>211</v>
      </c>
      <c r="B197">
        <v>62</v>
      </c>
      <c r="C197">
        <v>41</v>
      </c>
      <c r="E197">
        <v>174</v>
      </c>
    </row>
    <row r="198" spans="1:5" x14ac:dyDescent="0.2">
      <c r="A198" t="s">
        <v>48</v>
      </c>
      <c r="B198">
        <v>48</v>
      </c>
      <c r="C198">
        <v>32</v>
      </c>
      <c r="E198">
        <v>139</v>
      </c>
    </row>
    <row r="199" spans="1:5" x14ac:dyDescent="0.2">
      <c r="A199" t="s">
        <v>212</v>
      </c>
      <c r="B199">
        <v>42</v>
      </c>
      <c r="C199">
        <v>28</v>
      </c>
      <c r="E199">
        <v>130</v>
      </c>
    </row>
    <row r="200" spans="1:5" x14ac:dyDescent="0.2">
      <c r="A200" t="s">
        <v>213</v>
      </c>
      <c r="B200">
        <v>30</v>
      </c>
      <c r="C200">
        <v>20</v>
      </c>
      <c r="E200">
        <v>90</v>
      </c>
    </row>
    <row r="201" spans="1:5" x14ac:dyDescent="0.2">
      <c r="A201" t="s">
        <v>214</v>
      </c>
      <c r="B201">
        <v>39</v>
      </c>
      <c r="C201">
        <v>26</v>
      </c>
      <c r="E201">
        <v>82</v>
      </c>
    </row>
    <row r="202" spans="1:5" x14ac:dyDescent="0.2">
      <c r="A202" t="s">
        <v>215</v>
      </c>
      <c r="B202">
        <v>45</v>
      </c>
      <c r="C202">
        <v>30</v>
      </c>
      <c r="E202">
        <v>103</v>
      </c>
    </row>
    <row r="203" spans="1:5" x14ac:dyDescent="0.2">
      <c r="A203" t="s">
        <v>216</v>
      </c>
      <c r="B203">
        <v>53</v>
      </c>
      <c r="C203">
        <v>36</v>
      </c>
      <c r="E203">
        <v>188</v>
      </c>
    </row>
    <row r="204" spans="1:5" x14ac:dyDescent="0.2">
      <c r="A204" t="s">
        <v>217</v>
      </c>
      <c r="B204">
        <v>24</v>
      </c>
      <c r="C204">
        <v>16</v>
      </c>
      <c r="E204">
        <v>130</v>
      </c>
    </row>
    <row r="205" spans="1:5" x14ac:dyDescent="0.2">
      <c r="A205" t="s">
        <v>218</v>
      </c>
      <c r="B205">
        <v>30</v>
      </c>
      <c r="C205">
        <v>20</v>
      </c>
      <c r="E205">
        <v>95</v>
      </c>
    </row>
    <row r="206" spans="1:5" x14ac:dyDescent="0.2">
      <c r="A206" t="s">
        <v>219</v>
      </c>
      <c r="E206" t="s">
        <v>45</v>
      </c>
    </row>
    <row r="207" spans="1:5" x14ac:dyDescent="0.2">
      <c r="A207" t="s">
        <v>220</v>
      </c>
      <c r="B207">
        <v>32</v>
      </c>
      <c r="C207">
        <v>21</v>
      </c>
      <c r="E207">
        <v>118</v>
      </c>
    </row>
    <row r="208" spans="1:5" x14ac:dyDescent="0.2">
      <c r="A208" t="s">
        <v>221</v>
      </c>
      <c r="B208">
        <v>32</v>
      </c>
      <c r="C208">
        <v>21</v>
      </c>
      <c r="E208">
        <v>98</v>
      </c>
    </row>
    <row r="209" spans="1:5" x14ac:dyDescent="0.2">
      <c r="A209" t="s">
        <v>222</v>
      </c>
      <c r="B209">
        <v>41</v>
      </c>
      <c r="C209">
        <v>28</v>
      </c>
      <c r="E209">
        <v>113</v>
      </c>
    </row>
    <row r="210" spans="1:5" x14ac:dyDescent="0.2">
      <c r="A210" t="s">
        <v>223</v>
      </c>
      <c r="B210">
        <v>32</v>
      </c>
      <c r="C210">
        <v>21</v>
      </c>
      <c r="E210">
        <v>110</v>
      </c>
    </row>
    <row r="211" spans="1:5" x14ac:dyDescent="0.2">
      <c r="A211" t="s">
        <v>48</v>
      </c>
      <c r="B211">
        <v>29</v>
      </c>
      <c r="C211">
        <v>20</v>
      </c>
      <c r="E211">
        <v>88</v>
      </c>
    </row>
    <row r="212" spans="1:5" x14ac:dyDescent="0.2">
      <c r="A212" t="s">
        <v>224</v>
      </c>
      <c r="B212">
        <v>40</v>
      </c>
      <c r="C212">
        <v>27</v>
      </c>
      <c r="E212">
        <v>118</v>
      </c>
    </row>
    <row r="213" spans="1:5" x14ac:dyDescent="0.2">
      <c r="A213" t="s">
        <v>225</v>
      </c>
      <c r="B213">
        <v>45</v>
      </c>
      <c r="C213">
        <v>30</v>
      </c>
      <c r="E213">
        <v>99</v>
      </c>
    </row>
    <row r="214" spans="1:5" x14ac:dyDescent="0.2">
      <c r="A214" t="s">
        <v>226</v>
      </c>
      <c r="B214">
        <v>54</v>
      </c>
      <c r="C214">
        <v>36</v>
      </c>
      <c r="E214">
        <v>129</v>
      </c>
    </row>
    <row r="215" spans="1:5" x14ac:dyDescent="0.2">
      <c r="A215" t="s">
        <v>227</v>
      </c>
      <c r="B215">
        <v>52</v>
      </c>
      <c r="C215">
        <v>35</v>
      </c>
      <c r="E215">
        <v>121</v>
      </c>
    </row>
    <row r="216" spans="1:5" x14ac:dyDescent="0.2">
      <c r="A216" t="s">
        <v>228</v>
      </c>
      <c r="B216">
        <v>32</v>
      </c>
      <c r="C216">
        <v>21</v>
      </c>
      <c r="E216">
        <v>120</v>
      </c>
    </row>
    <row r="217" spans="1:5" x14ac:dyDescent="0.2">
      <c r="A217" t="s">
        <v>229</v>
      </c>
      <c r="E217" t="s">
        <v>45</v>
      </c>
    </row>
    <row r="218" spans="1:5" x14ac:dyDescent="0.2">
      <c r="A218" t="s">
        <v>230</v>
      </c>
      <c r="B218">
        <v>38</v>
      </c>
      <c r="C218">
        <v>25</v>
      </c>
      <c r="E218">
        <v>94</v>
      </c>
    </row>
    <row r="219" spans="1:5" x14ac:dyDescent="0.2">
      <c r="A219" t="s">
        <v>48</v>
      </c>
      <c r="B219">
        <v>36</v>
      </c>
      <c r="C219">
        <v>24</v>
      </c>
      <c r="E219">
        <v>72</v>
      </c>
    </row>
    <row r="220" spans="1:5" x14ac:dyDescent="0.2">
      <c r="A220" t="s">
        <v>231</v>
      </c>
      <c r="B220">
        <v>46</v>
      </c>
      <c r="C220">
        <v>31</v>
      </c>
      <c r="E220">
        <v>134</v>
      </c>
    </row>
    <row r="221" spans="1:5" x14ac:dyDescent="0.2">
      <c r="A221" t="s">
        <v>232</v>
      </c>
      <c r="B221">
        <v>30</v>
      </c>
      <c r="C221">
        <v>20</v>
      </c>
      <c r="E221">
        <v>75</v>
      </c>
    </row>
    <row r="222" spans="1:5" x14ac:dyDescent="0.2">
      <c r="A222" t="s">
        <v>233</v>
      </c>
      <c r="B222">
        <v>38</v>
      </c>
      <c r="C222">
        <v>25</v>
      </c>
      <c r="E222">
        <v>140</v>
      </c>
    </row>
    <row r="223" spans="1:5" x14ac:dyDescent="0.2">
      <c r="A223" t="s">
        <v>234</v>
      </c>
      <c r="B223">
        <v>26</v>
      </c>
      <c r="C223">
        <v>17</v>
      </c>
      <c r="E223">
        <v>67</v>
      </c>
    </row>
    <row r="224" spans="1:5" x14ac:dyDescent="0.2">
      <c r="A224" t="s">
        <v>235</v>
      </c>
      <c r="B224">
        <v>39</v>
      </c>
      <c r="C224">
        <v>26</v>
      </c>
      <c r="E224">
        <v>110</v>
      </c>
    </row>
    <row r="225" spans="1:5" x14ac:dyDescent="0.2">
      <c r="A225" t="s">
        <v>236</v>
      </c>
      <c r="B225">
        <v>40</v>
      </c>
      <c r="C225">
        <v>27</v>
      </c>
      <c r="E225">
        <v>141</v>
      </c>
    </row>
    <row r="226" spans="1:5" x14ac:dyDescent="0.2">
      <c r="A226" t="s">
        <v>237</v>
      </c>
      <c r="B226">
        <v>32</v>
      </c>
      <c r="C226">
        <v>21</v>
      </c>
      <c r="E226">
        <v>120</v>
      </c>
    </row>
    <row r="227" spans="1:5" x14ac:dyDescent="0.2">
      <c r="A227" t="s">
        <v>238</v>
      </c>
      <c r="B227">
        <v>33</v>
      </c>
      <c r="C227">
        <v>22</v>
      </c>
      <c r="E227">
        <v>80</v>
      </c>
    </row>
    <row r="228" spans="1:5" x14ac:dyDescent="0.2">
      <c r="A228" t="s">
        <v>239</v>
      </c>
      <c r="B228">
        <v>32</v>
      </c>
      <c r="C228">
        <v>21</v>
      </c>
      <c r="E228">
        <v>36</v>
      </c>
    </row>
    <row r="229" spans="1:5" x14ac:dyDescent="0.2">
      <c r="A229" t="s">
        <v>240</v>
      </c>
      <c r="B229">
        <v>54</v>
      </c>
      <c r="C229">
        <v>36</v>
      </c>
      <c r="E229">
        <v>164</v>
      </c>
    </row>
    <row r="230" spans="1:5" x14ac:dyDescent="0.2">
      <c r="A230" t="s">
        <v>241</v>
      </c>
      <c r="B230">
        <v>47</v>
      </c>
      <c r="C230">
        <v>32</v>
      </c>
      <c r="E230">
        <v>151</v>
      </c>
    </row>
    <row r="231" spans="1:5" x14ac:dyDescent="0.2">
      <c r="A231" t="s">
        <v>242</v>
      </c>
      <c r="B231">
        <v>24</v>
      </c>
      <c r="C231">
        <v>16</v>
      </c>
      <c r="E231">
        <v>97</v>
      </c>
    </row>
    <row r="232" spans="1:5" x14ac:dyDescent="0.2">
      <c r="A232" t="s">
        <v>243</v>
      </c>
      <c r="B232" t="s">
        <v>45</v>
      </c>
    </row>
    <row r="233" spans="1:5" x14ac:dyDescent="0.2">
      <c r="A233" t="s">
        <v>244</v>
      </c>
      <c r="B233">
        <v>35</v>
      </c>
      <c r="C233">
        <v>24</v>
      </c>
      <c r="E233">
        <v>92</v>
      </c>
    </row>
    <row r="234" spans="1:5" x14ac:dyDescent="0.2">
      <c r="A234" t="s">
        <v>245</v>
      </c>
      <c r="B234">
        <v>42</v>
      </c>
      <c r="C234">
        <v>28</v>
      </c>
      <c r="E234">
        <v>80</v>
      </c>
    </row>
    <row r="235" spans="1:5" x14ac:dyDescent="0.2">
      <c r="A235" t="s">
        <v>180</v>
      </c>
      <c r="B235">
        <v>40</v>
      </c>
      <c r="C235">
        <v>27</v>
      </c>
      <c r="E235">
        <v>78</v>
      </c>
    </row>
    <row r="236" spans="1:5" x14ac:dyDescent="0.2">
      <c r="A236" t="s">
        <v>246</v>
      </c>
      <c r="B236">
        <v>33</v>
      </c>
      <c r="C236">
        <v>22</v>
      </c>
      <c r="E236">
        <v>80</v>
      </c>
    </row>
    <row r="237" spans="1:5" x14ac:dyDescent="0.2">
      <c r="A237" t="s">
        <v>247</v>
      </c>
      <c r="B237">
        <v>33</v>
      </c>
      <c r="C237">
        <v>22</v>
      </c>
      <c r="E237">
        <v>108</v>
      </c>
    </row>
    <row r="238" spans="1:5" x14ac:dyDescent="0.2">
      <c r="A238" t="s">
        <v>248</v>
      </c>
      <c r="B238">
        <v>33</v>
      </c>
      <c r="C238">
        <v>22</v>
      </c>
      <c r="E238">
        <v>130</v>
      </c>
    </row>
    <row r="239" spans="1:5" x14ac:dyDescent="0.2">
      <c r="A239" t="s">
        <v>249</v>
      </c>
      <c r="B239">
        <v>36</v>
      </c>
      <c r="C239">
        <v>24</v>
      </c>
      <c r="E239">
        <v>85</v>
      </c>
    </row>
    <row r="240" spans="1:5" x14ac:dyDescent="0.2">
      <c r="A240" t="s">
        <v>250</v>
      </c>
      <c r="B240">
        <v>30</v>
      </c>
      <c r="C240">
        <v>20</v>
      </c>
      <c r="E240">
        <v>75</v>
      </c>
    </row>
    <row r="241" spans="1:5" x14ac:dyDescent="0.2">
      <c r="A241" t="s">
        <v>251</v>
      </c>
      <c r="B241">
        <v>36</v>
      </c>
      <c r="C241">
        <v>24</v>
      </c>
      <c r="E241">
        <v>70</v>
      </c>
    </row>
    <row r="242" spans="1:5" x14ac:dyDescent="0.2">
      <c r="A242" t="s">
        <v>252</v>
      </c>
      <c r="B242">
        <v>30</v>
      </c>
      <c r="C242">
        <v>20</v>
      </c>
      <c r="E242">
        <v>60</v>
      </c>
    </row>
    <row r="243" spans="1:5" x14ac:dyDescent="0.2">
      <c r="A243" t="s">
        <v>253</v>
      </c>
      <c r="B243">
        <v>52</v>
      </c>
      <c r="C243">
        <v>35</v>
      </c>
      <c r="E243">
        <v>160</v>
      </c>
    </row>
    <row r="244" spans="1:5" x14ac:dyDescent="0.2">
      <c r="A244" t="s">
        <v>254</v>
      </c>
      <c r="B244">
        <v>48</v>
      </c>
      <c r="C244">
        <v>32</v>
      </c>
      <c r="E244">
        <v>207</v>
      </c>
    </row>
    <row r="245" spans="1:5" x14ac:dyDescent="0.2">
      <c r="A245" t="s">
        <v>255</v>
      </c>
      <c r="B245">
        <v>42</v>
      </c>
      <c r="C245">
        <v>28</v>
      </c>
      <c r="E245">
        <v>145</v>
      </c>
    </row>
    <row r="246" spans="1:5" x14ac:dyDescent="0.2">
      <c r="A246" t="s">
        <v>256</v>
      </c>
      <c r="E246" t="s">
        <v>45</v>
      </c>
    </row>
    <row r="247" spans="1:5" x14ac:dyDescent="0.2">
      <c r="A247" t="s">
        <v>257</v>
      </c>
      <c r="B247">
        <v>57</v>
      </c>
      <c r="C247">
        <v>38</v>
      </c>
      <c r="E247">
        <v>122</v>
      </c>
    </row>
    <row r="248" spans="1:5" x14ac:dyDescent="0.2">
      <c r="A248" t="s">
        <v>258</v>
      </c>
      <c r="B248">
        <v>48</v>
      </c>
      <c r="C248">
        <v>32</v>
      </c>
      <c r="E248">
        <v>206</v>
      </c>
    </row>
    <row r="249" spans="1:5" x14ac:dyDescent="0.2">
      <c r="A249" t="s">
        <v>259</v>
      </c>
      <c r="B249">
        <v>48</v>
      </c>
      <c r="C249">
        <v>32</v>
      </c>
      <c r="E249">
        <v>130</v>
      </c>
    </row>
    <row r="250" spans="1:5" x14ac:dyDescent="0.2">
      <c r="A250" t="s">
        <v>260</v>
      </c>
      <c r="B250">
        <v>57</v>
      </c>
      <c r="C250">
        <v>38</v>
      </c>
      <c r="E250">
        <v>136</v>
      </c>
    </row>
    <row r="251" spans="1:5" x14ac:dyDescent="0.2">
      <c r="A251" t="s">
        <v>261</v>
      </c>
      <c r="B251">
        <v>48</v>
      </c>
      <c r="C251">
        <v>32</v>
      </c>
      <c r="E251">
        <v>153</v>
      </c>
    </row>
    <row r="252" spans="1:5" x14ac:dyDescent="0.2">
      <c r="A252" t="s">
        <v>262</v>
      </c>
      <c r="B252">
        <v>57</v>
      </c>
      <c r="C252">
        <v>38</v>
      </c>
      <c r="E252">
        <v>102</v>
      </c>
    </row>
    <row r="253" spans="1:5" x14ac:dyDescent="0.2">
      <c r="A253" t="s">
        <v>263</v>
      </c>
      <c r="B253">
        <v>48</v>
      </c>
      <c r="C253">
        <v>32</v>
      </c>
      <c r="E253">
        <v>215</v>
      </c>
    </row>
    <row r="254" spans="1:5" x14ac:dyDescent="0.2">
      <c r="A254" t="s">
        <v>264</v>
      </c>
      <c r="B254">
        <v>48</v>
      </c>
      <c r="C254">
        <v>32</v>
      </c>
      <c r="E254">
        <v>110</v>
      </c>
    </row>
    <row r="255" spans="1:5" x14ac:dyDescent="0.2">
      <c r="A255" t="s">
        <v>265</v>
      </c>
      <c r="B255">
        <v>57</v>
      </c>
      <c r="C255">
        <v>38</v>
      </c>
      <c r="E255">
        <v>205</v>
      </c>
    </row>
    <row r="256" spans="1:5" x14ac:dyDescent="0.2">
      <c r="A256" t="s">
        <v>266</v>
      </c>
      <c r="B256">
        <v>48</v>
      </c>
      <c r="C256">
        <v>32</v>
      </c>
      <c r="E256">
        <v>102</v>
      </c>
    </row>
    <row r="257" spans="1:5" x14ac:dyDescent="0.2">
      <c r="A257" t="s">
        <v>267</v>
      </c>
      <c r="E257" t="s">
        <v>45</v>
      </c>
    </row>
    <row r="258" spans="1:5" x14ac:dyDescent="0.2">
      <c r="A258" t="s">
        <v>268</v>
      </c>
      <c r="B258">
        <v>57</v>
      </c>
      <c r="C258">
        <v>38</v>
      </c>
      <c r="E258">
        <v>160</v>
      </c>
    </row>
    <row r="259" spans="1:5" x14ac:dyDescent="0.2">
      <c r="A259" t="s">
        <v>48</v>
      </c>
      <c r="B259">
        <v>42</v>
      </c>
      <c r="C259">
        <v>28</v>
      </c>
      <c r="E259">
        <v>119</v>
      </c>
    </row>
    <row r="260" spans="1:5" x14ac:dyDescent="0.2">
      <c r="A260" t="s">
        <v>269</v>
      </c>
      <c r="B260">
        <v>38</v>
      </c>
      <c r="C260">
        <v>25</v>
      </c>
      <c r="E260">
        <v>86</v>
      </c>
    </row>
    <row r="261" spans="1:5" x14ac:dyDescent="0.2">
      <c r="A261" t="s">
        <v>270</v>
      </c>
      <c r="B261">
        <v>27</v>
      </c>
      <c r="C261">
        <v>18</v>
      </c>
      <c r="E261">
        <v>109</v>
      </c>
    </row>
    <row r="262" spans="1:5" x14ac:dyDescent="0.2">
      <c r="A262" t="s">
        <v>271</v>
      </c>
      <c r="B262">
        <v>29</v>
      </c>
      <c r="C262">
        <v>20</v>
      </c>
      <c r="E262">
        <v>52</v>
      </c>
    </row>
    <row r="263" spans="1:5" x14ac:dyDescent="0.2">
      <c r="A263" t="s">
        <v>272</v>
      </c>
      <c r="B263">
        <v>39</v>
      </c>
      <c r="C263">
        <v>26</v>
      </c>
      <c r="E263">
        <v>90</v>
      </c>
    </row>
    <row r="264" spans="1:5" x14ac:dyDescent="0.2">
      <c r="A264" t="s">
        <v>273</v>
      </c>
    </row>
    <row r="265" spans="1:5" x14ac:dyDescent="0.2">
      <c r="A265" t="s">
        <v>274</v>
      </c>
    </row>
    <row r="266" spans="1:5" x14ac:dyDescent="0.2">
      <c r="A266" t="s">
        <v>275</v>
      </c>
    </row>
    <row r="267" spans="1:5" x14ac:dyDescent="0.2">
      <c r="A267" t="s">
        <v>276</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8"/>
  <sheetViews>
    <sheetView workbookViewId="0">
      <selection activeCell="F30" activeCellId="1" sqref="E8 F30"/>
    </sheetView>
  </sheetViews>
  <sheetFormatPr baseColWidth="10" defaultRowHeight="12.75" x14ac:dyDescent="0.2"/>
  <sheetData>
    <row r="1" spans="1:5" x14ac:dyDescent="0.2">
      <c r="A1" t="s">
        <v>29</v>
      </c>
    </row>
    <row r="2" spans="1:5" x14ac:dyDescent="0.2">
      <c r="A2" t="s">
        <v>285</v>
      </c>
    </row>
    <row r="3" spans="1:5" x14ac:dyDescent="0.2">
      <c r="A3" s="49" t="s">
        <v>299</v>
      </c>
    </row>
    <row r="4" spans="1:5" x14ac:dyDescent="0.2">
      <c r="A4" t="s">
        <v>31</v>
      </c>
    </row>
    <row r="5" spans="1:5" x14ac:dyDescent="0.2">
      <c r="A5" t="s">
        <v>286</v>
      </c>
    </row>
    <row r="6" spans="1:5" x14ac:dyDescent="0.2">
      <c r="A6" t="s">
        <v>32</v>
      </c>
      <c r="B6">
        <v>30</v>
      </c>
      <c r="C6">
        <v>20</v>
      </c>
      <c r="E6">
        <v>95</v>
      </c>
    </row>
    <row r="7" spans="1:5" x14ac:dyDescent="0.2">
      <c r="A7" t="s">
        <v>33</v>
      </c>
      <c r="B7">
        <v>40</v>
      </c>
      <c r="C7">
        <v>27</v>
      </c>
      <c r="E7">
        <v>113</v>
      </c>
    </row>
    <row r="8" spans="1:5" x14ac:dyDescent="0.2">
      <c r="A8" t="s">
        <v>34</v>
      </c>
      <c r="B8">
        <v>27</v>
      </c>
      <c r="C8">
        <v>18</v>
      </c>
      <c r="E8">
        <v>86</v>
      </c>
    </row>
    <row r="9" spans="1:5" x14ac:dyDescent="0.2">
      <c r="A9" t="s">
        <v>35</v>
      </c>
      <c r="B9">
        <v>50</v>
      </c>
      <c r="C9">
        <v>33</v>
      </c>
      <c r="E9">
        <v>226</v>
      </c>
    </row>
    <row r="10" spans="1:5" x14ac:dyDescent="0.2">
      <c r="A10" t="s">
        <v>36</v>
      </c>
      <c r="B10">
        <v>23</v>
      </c>
      <c r="C10">
        <v>16</v>
      </c>
      <c r="E10">
        <v>110</v>
      </c>
    </row>
    <row r="11" spans="1:5" x14ac:dyDescent="0.2">
      <c r="A11" t="s">
        <v>37</v>
      </c>
      <c r="B11">
        <v>39</v>
      </c>
      <c r="C11">
        <v>26</v>
      </c>
      <c r="E11">
        <v>190</v>
      </c>
    </row>
    <row r="12" spans="1:5" x14ac:dyDescent="0.2">
      <c r="A12" t="s">
        <v>38</v>
      </c>
      <c r="B12">
        <v>32</v>
      </c>
      <c r="C12">
        <v>21</v>
      </c>
      <c r="E12">
        <v>82</v>
      </c>
    </row>
    <row r="13" spans="1:5" x14ac:dyDescent="0.2">
      <c r="A13" t="s">
        <v>39</v>
      </c>
      <c r="B13">
        <v>77</v>
      </c>
      <c r="C13">
        <v>52</v>
      </c>
      <c r="E13">
        <v>265</v>
      </c>
    </row>
    <row r="14" spans="1:5" x14ac:dyDescent="0.2">
      <c r="A14" t="s">
        <v>40</v>
      </c>
      <c r="B14">
        <v>53</v>
      </c>
      <c r="C14">
        <v>36</v>
      </c>
      <c r="E14">
        <v>117</v>
      </c>
    </row>
    <row r="15" spans="1:5" x14ac:dyDescent="0.2">
      <c r="A15" t="s">
        <v>41</v>
      </c>
      <c r="B15">
        <v>34</v>
      </c>
      <c r="C15">
        <v>23</v>
      </c>
      <c r="E15">
        <v>144</v>
      </c>
    </row>
    <row r="16" spans="1:5" x14ac:dyDescent="0.2">
      <c r="A16" t="s">
        <v>42</v>
      </c>
      <c r="B16">
        <v>23</v>
      </c>
      <c r="C16">
        <v>16</v>
      </c>
      <c r="E16">
        <v>63</v>
      </c>
    </row>
    <row r="17" spans="1:5" x14ac:dyDescent="0.2">
      <c r="A17" t="s">
        <v>43</v>
      </c>
      <c r="B17">
        <v>40</v>
      </c>
      <c r="C17">
        <v>27</v>
      </c>
      <c r="E17">
        <v>120</v>
      </c>
    </row>
    <row r="18" spans="1:5" x14ac:dyDescent="0.2">
      <c r="A18" t="s">
        <v>44</v>
      </c>
      <c r="B18">
        <v>56</v>
      </c>
      <c r="C18">
        <v>37</v>
      </c>
      <c r="E18">
        <v>133</v>
      </c>
    </row>
    <row r="19" spans="1:5" x14ac:dyDescent="0.2">
      <c r="A19" t="s">
        <v>46</v>
      </c>
      <c r="B19">
        <v>58</v>
      </c>
      <c r="C19">
        <v>39</v>
      </c>
      <c r="E19">
        <v>158</v>
      </c>
    </row>
    <row r="20" spans="1:5" x14ac:dyDescent="0.2">
      <c r="A20" t="s">
        <v>47</v>
      </c>
      <c r="B20">
        <v>59</v>
      </c>
      <c r="C20">
        <v>40</v>
      </c>
      <c r="E20">
        <v>186</v>
      </c>
    </row>
    <row r="21" spans="1:5" x14ac:dyDescent="0.2">
      <c r="A21" t="s">
        <v>48</v>
      </c>
      <c r="B21">
        <v>56</v>
      </c>
      <c r="C21">
        <v>37</v>
      </c>
      <c r="E21">
        <v>133</v>
      </c>
    </row>
    <row r="22" spans="1:5" x14ac:dyDescent="0.2">
      <c r="A22" t="s">
        <v>49</v>
      </c>
      <c r="B22">
        <v>36</v>
      </c>
      <c r="C22">
        <v>24</v>
      </c>
      <c r="E22">
        <v>70</v>
      </c>
    </row>
    <row r="23" spans="1:5" x14ac:dyDescent="0.2">
      <c r="A23" t="s">
        <v>50</v>
      </c>
      <c r="B23">
        <v>30</v>
      </c>
      <c r="C23">
        <v>20</v>
      </c>
      <c r="E23">
        <v>111</v>
      </c>
    </row>
    <row r="24" spans="1:5" x14ac:dyDescent="0.2">
      <c r="A24" t="s">
        <v>51</v>
      </c>
      <c r="B24">
        <v>58</v>
      </c>
      <c r="C24">
        <v>39</v>
      </c>
      <c r="E24">
        <v>179</v>
      </c>
    </row>
    <row r="25" spans="1:5" x14ac:dyDescent="0.2">
      <c r="A25" t="s">
        <v>52</v>
      </c>
      <c r="B25">
        <v>41</v>
      </c>
      <c r="C25">
        <v>28</v>
      </c>
      <c r="E25">
        <v>135</v>
      </c>
    </row>
    <row r="26" spans="1:5" x14ac:dyDescent="0.2">
      <c r="A26" t="s">
        <v>53</v>
      </c>
      <c r="B26">
        <v>40</v>
      </c>
      <c r="C26">
        <v>27</v>
      </c>
      <c r="E26">
        <v>101</v>
      </c>
    </row>
    <row r="27" spans="1:5" x14ac:dyDescent="0.2">
      <c r="A27" t="s">
        <v>54</v>
      </c>
      <c r="B27">
        <v>24</v>
      </c>
      <c r="C27">
        <v>16</v>
      </c>
      <c r="E27">
        <v>70</v>
      </c>
    </row>
    <row r="28" spans="1:5" x14ac:dyDescent="0.2">
      <c r="A28" t="s">
        <v>55</v>
      </c>
      <c r="B28">
        <v>18</v>
      </c>
      <c r="C28">
        <v>12</v>
      </c>
      <c r="E28">
        <v>73</v>
      </c>
    </row>
    <row r="29" spans="1:5" x14ac:dyDescent="0.2">
      <c r="A29" t="s">
        <v>56</v>
      </c>
      <c r="B29">
        <v>33</v>
      </c>
      <c r="C29">
        <v>22</v>
      </c>
      <c r="E29">
        <v>105</v>
      </c>
    </row>
    <row r="30" spans="1:5" x14ac:dyDescent="0.2">
      <c r="A30" t="s">
        <v>57</v>
      </c>
      <c r="B30">
        <v>54</v>
      </c>
      <c r="C30">
        <v>36</v>
      </c>
      <c r="E30">
        <v>110</v>
      </c>
    </row>
    <row r="31" spans="1:5" x14ac:dyDescent="0.2">
      <c r="A31" t="s">
        <v>58</v>
      </c>
      <c r="B31">
        <v>53</v>
      </c>
      <c r="C31">
        <v>36</v>
      </c>
      <c r="E31">
        <v>160</v>
      </c>
    </row>
    <row r="32" spans="1:5" x14ac:dyDescent="0.2">
      <c r="A32" t="s">
        <v>59</v>
      </c>
      <c r="B32">
        <v>47</v>
      </c>
      <c r="C32">
        <v>32</v>
      </c>
      <c r="E32">
        <v>145</v>
      </c>
    </row>
    <row r="33" spans="1:5" x14ac:dyDescent="0.2">
      <c r="A33" t="s">
        <v>60</v>
      </c>
      <c r="B33">
        <v>53</v>
      </c>
      <c r="C33">
        <v>36</v>
      </c>
      <c r="E33">
        <v>120</v>
      </c>
    </row>
    <row r="34" spans="1:5" x14ac:dyDescent="0.2">
      <c r="A34" t="s">
        <v>48</v>
      </c>
      <c r="B34">
        <v>54</v>
      </c>
      <c r="C34">
        <v>36</v>
      </c>
      <c r="E34">
        <v>110</v>
      </c>
    </row>
    <row r="35" spans="1:5" x14ac:dyDescent="0.2">
      <c r="A35" t="s">
        <v>61</v>
      </c>
      <c r="B35">
        <v>48</v>
      </c>
      <c r="C35">
        <v>32</v>
      </c>
      <c r="E35">
        <v>106</v>
      </c>
    </row>
    <row r="36" spans="1:5" x14ac:dyDescent="0.2">
      <c r="A36" t="s">
        <v>62</v>
      </c>
      <c r="B36">
        <v>22</v>
      </c>
      <c r="C36">
        <v>15</v>
      </c>
      <c r="E36">
        <v>90</v>
      </c>
    </row>
    <row r="37" spans="1:5" x14ac:dyDescent="0.2">
      <c r="A37" t="s">
        <v>63</v>
      </c>
      <c r="B37">
        <v>44</v>
      </c>
      <c r="C37">
        <v>29</v>
      </c>
      <c r="E37">
        <v>84</v>
      </c>
    </row>
    <row r="38" spans="1:5" x14ac:dyDescent="0.2">
      <c r="A38" t="s">
        <v>64</v>
      </c>
      <c r="B38">
        <v>47</v>
      </c>
      <c r="C38">
        <v>32</v>
      </c>
      <c r="E38">
        <v>98</v>
      </c>
    </row>
    <row r="39" spans="1:5" x14ac:dyDescent="0.2">
      <c r="A39" t="s">
        <v>287</v>
      </c>
      <c r="B39">
        <v>30</v>
      </c>
      <c r="C39">
        <v>20</v>
      </c>
      <c r="E39">
        <v>55</v>
      </c>
    </row>
    <row r="40" spans="1:5" x14ac:dyDescent="0.2">
      <c r="A40" t="s">
        <v>65</v>
      </c>
      <c r="B40">
        <v>40</v>
      </c>
      <c r="C40">
        <v>27</v>
      </c>
      <c r="E40">
        <v>130</v>
      </c>
    </row>
    <row r="41" spans="1:5" x14ac:dyDescent="0.2">
      <c r="A41" t="s">
        <v>66</v>
      </c>
      <c r="B41">
        <v>33</v>
      </c>
      <c r="C41">
        <v>22</v>
      </c>
      <c r="E41">
        <v>80</v>
      </c>
    </row>
    <row r="42" spans="1:5" x14ac:dyDescent="0.2">
      <c r="A42" t="s">
        <v>67</v>
      </c>
      <c r="B42">
        <v>32</v>
      </c>
      <c r="C42">
        <v>21</v>
      </c>
      <c r="E42">
        <v>85</v>
      </c>
    </row>
    <row r="43" spans="1:5" x14ac:dyDescent="0.2">
      <c r="A43" t="s">
        <v>68</v>
      </c>
      <c r="B43">
        <v>62</v>
      </c>
      <c r="C43">
        <v>41</v>
      </c>
      <c r="E43">
        <v>170</v>
      </c>
    </row>
    <row r="44" spans="1:5" x14ac:dyDescent="0.2">
      <c r="A44" t="s">
        <v>69</v>
      </c>
      <c r="B44">
        <v>39</v>
      </c>
      <c r="C44">
        <v>26</v>
      </c>
      <c r="E44">
        <v>115</v>
      </c>
    </row>
    <row r="45" spans="1:5" x14ac:dyDescent="0.2">
      <c r="A45" t="s">
        <v>70</v>
      </c>
      <c r="B45">
        <v>42</v>
      </c>
      <c r="C45">
        <v>28</v>
      </c>
      <c r="E45">
        <v>140</v>
      </c>
    </row>
    <row r="46" spans="1:5" x14ac:dyDescent="0.2">
      <c r="A46" t="s">
        <v>71</v>
      </c>
      <c r="B46">
        <v>36</v>
      </c>
      <c r="C46">
        <v>24</v>
      </c>
      <c r="E46">
        <v>69</v>
      </c>
    </row>
    <row r="47" spans="1:5" x14ac:dyDescent="0.2">
      <c r="A47" t="s">
        <v>72</v>
      </c>
      <c r="B47">
        <v>51</v>
      </c>
      <c r="C47">
        <v>34</v>
      </c>
      <c r="E47">
        <v>146</v>
      </c>
    </row>
    <row r="48" spans="1:5" x14ac:dyDescent="0.2">
      <c r="A48" t="s">
        <v>73</v>
      </c>
      <c r="B48">
        <v>60</v>
      </c>
      <c r="C48">
        <v>40</v>
      </c>
      <c r="E48">
        <v>150</v>
      </c>
    </row>
    <row r="49" spans="1:5" x14ac:dyDescent="0.2">
      <c r="A49" s="49" t="s">
        <v>278</v>
      </c>
      <c r="B49">
        <v>24</v>
      </c>
      <c r="C49">
        <v>12</v>
      </c>
      <c r="E49">
        <v>20</v>
      </c>
    </row>
    <row r="50" spans="1:5" x14ac:dyDescent="0.2">
      <c r="A50" t="s">
        <v>74</v>
      </c>
      <c r="B50">
        <v>40</v>
      </c>
      <c r="C50">
        <v>27</v>
      </c>
      <c r="E50">
        <v>94</v>
      </c>
    </row>
    <row r="51" spans="1:5" x14ac:dyDescent="0.2">
      <c r="A51" t="s">
        <v>75</v>
      </c>
      <c r="B51">
        <v>40</v>
      </c>
      <c r="C51">
        <v>27</v>
      </c>
      <c r="E51">
        <v>71</v>
      </c>
    </row>
    <row r="52" spans="1:5" x14ac:dyDescent="0.2">
      <c r="A52" t="s">
        <v>76</v>
      </c>
      <c r="B52">
        <v>48</v>
      </c>
      <c r="C52">
        <v>32</v>
      </c>
      <c r="E52">
        <v>160</v>
      </c>
    </row>
    <row r="53" spans="1:5" x14ac:dyDescent="0.2">
      <c r="A53" t="s">
        <v>77</v>
      </c>
      <c r="B53">
        <v>39</v>
      </c>
      <c r="C53">
        <v>26</v>
      </c>
      <c r="E53">
        <v>55</v>
      </c>
    </row>
    <row r="54" spans="1:5" x14ac:dyDescent="0.2">
      <c r="A54" t="s">
        <v>78</v>
      </c>
      <c r="B54">
        <v>46</v>
      </c>
      <c r="C54">
        <v>31</v>
      </c>
      <c r="E54">
        <v>75</v>
      </c>
    </row>
    <row r="55" spans="1:5" x14ac:dyDescent="0.2">
      <c r="A55" t="s">
        <v>79</v>
      </c>
      <c r="B55">
        <v>30</v>
      </c>
      <c r="C55">
        <v>20</v>
      </c>
      <c r="E55">
        <v>58</v>
      </c>
    </row>
    <row r="56" spans="1:5" x14ac:dyDescent="0.2">
      <c r="A56" t="s">
        <v>80</v>
      </c>
      <c r="B56">
        <v>27</v>
      </c>
      <c r="C56">
        <v>18</v>
      </c>
      <c r="E56">
        <v>71</v>
      </c>
    </row>
    <row r="57" spans="1:5" x14ac:dyDescent="0.2">
      <c r="A57" t="s">
        <v>81</v>
      </c>
      <c r="B57">
        <v>32</v>
      </c>
      <c r="C57">
        <v>21</v>
      </c>
      <c r="E57">
        <v>57</v>
      </c>
    </row>
    <row r="58" spans="1:5" x14ac:dyDescent="0.2">
      <c r="A58" t="s">
        <v>82</v>
      </c>
      <c r="B58">
        <v>39</v>
      </c>
      <c r="C58">
        <v>26</v>
      </c>
      <c r="E58">
        <v>136</v>
      </c>
    </row>
    <row r="59" spans="1:5" x14ac:dyDescent="0.2">
      <c r="A59" t="s">
        <v>288</v>
      </c>
    </row>
    <row r="60" spans="1:5" x14ac:dyDescent="0.2">
      <c r="A60" t="s">
        <v>84</v>
      </c>
      <c r="B60">
        <v>53</v>
      </c>
      <c r="C60">
        <v>36</v>
      </c>
      <c r="E60">
        <v>83</v>
      </c>
    </row>
    <row r="61" spans="1:5" x14ac:dyDescent="0.2">
      <c r="A61" t="s">
        <v>85</v>
      </c>
      <c r="B61">
        <v>51</v>
      </c>
      <c r="C61">
        <v>34</v>
      </c>
      <c r="E61">
        <v>86</v>
      </c>
    </row>
    <row r="62" spans="1:5" x14ac:dyDescent="0.2">
      <c r="A62" t="s">
        <v>86</v>
      </c>
      <c r="B62">
        <v>58</v>
      </c>
      <c r="C62">
        <v>39</v>
      </c>
      <c r="E62">
        <v>135</v>
      </c>
    </row>
    <row r="63" spans="1:5" x14ac:dyDescent="0.2">
      <c r="A63" t="s">
        <v>87</v>
      </c>
      <c r="B63">
        <v>48</v>
      </c>
      <c r="C63">
        <v>32</v>
      </c>
      <c r="E63">
        <v>89</v>
      </c>
    </row>
    <row r="64" spans="1:5" x14ac:dyDescent="0.2">
      <c r="A64" t="s">
        <v>48</v>
      </c>
      <c r="B64">
        <v>44</v>
      </c>
      <c r="C64">
        <v>29</v>
      </c>
      <c r="E64">
        <v>81</v>
      </c>
    </row>
    <row r="65" spans="1:5" x14ac:dyDescent="0.2">
      <c r="A65" t="s">
        <v>88</v>
      </c>
      <c r="B65">
        <v>62</v>
      </c>
      <c r="C65">
        <v>41</v>
      </c>
      <c r="E65">
        <v>278</v>
      </c>
    </row>
    <row r="66" spans="1:5" x14ac:dyDescent="0.2">
      <c r="A66" t="s">
        <v>89</v>
      </c>
      <c r="B66">
        <v>18</v>
      </c>
      <c r="C66">
        <v>12</v>
      </c>
      <c r="E66">
        <v>70</v>
      </c>
    </row>
    <row r="67" spans="1:5" x14ac:dyDescent="0.2">
      <c r="A67" t="s">
        <v>90</v>
      </c>
      <c r="B67">
        <v>30</v>
      </c>
      <c r="C67">
        <v>20</v>
      </c>
      <c r="E67">
        <v>80</v>
      </c>
    </row>
    <row r="68" spans="1:5" x14ac:dyDescent="0.2">
      <c r="A68" t="s">
        <v>91</v>
      </c>
      <c r="B68">
        <v>46</v>
      </c>
      <c r="C68">
        <v>31</v>
      </c>
      <c r="E68">
        <v>174</v>
      </c>
    </row>
    <row r="69" spans="1:5" x14ac:dyDescent="0.2">
      <c r="A69" t="s">
        <v>92</v>
      </c>
      <c r="B69">
        <v>51</v>
      </c>
      <c r="C69">
        <v>34</v>
      </c>
      <c r="E69">
        <v>121</v>
      </c>
    </row>
    <row r="70" spans="1:5" x14ac:dyDescent="0.2">
      <c r="A70" t="s">
        <v>93</v>
      </c>
      <c r="E70" t="s">
        <v>45</v>
      </c>
    </row>
    <row r="71" spans="1:5" x14ac:dyDescent="0.2">
      <c r="A71" t="s">
        <v>94</v>
      </c>
      <c r="B71">
        <v>57</v>
      </c>
      <c r="C71">
        <v>38</v>
      </c>
      <c r="E71">
        <v>125</v>
      </c>
    </row>
    <row r="72" spans="1:5" x14ac:dyDescent="0.2">
      <c r="A72" t="s">
        <v>48</v>
      </c>
      <c r="B72">
        <v>42</v>
      </c>
      <c r="C72">
        <v>28</v>
      </c>
      <c r="E72">
        <v>132</v>
      </c>
    </row>
    <row r="73" spans="1:5" x14ac:dyDescent="0.2">
      <c r="A73" t="s">
        <v>95</v>
      </c>
      <c r="B73">
        <v>28</v>
      </c>
      <c r="C73">
        <v>19</v>
      </c>
      <c r="E73">
        <v>96</v>
      </c>
    </row>
    <row r="74" spans="1:5" x14ac:dyDescent="0.2">
      <c r="A74" t="s">
        <v>96</v>
      </c>
      <c r="B74">
        <v>38</v>
      </c>
      <c r="C74">
        <v>25</v>
      </c>
      <c r="E74">
        <v>110</v>
      </c>
    </row>
    <row r="75" spans="1:5" x14ac:dyDescent="0.2">
      <c r="A75" t="s">
        <v>97</v>
      </c>
      <c r="B75">
        <v>30</v>
      </c>
      <c r="C75">
        <v>20</v>
      </c>
      <c r="E75">
        <v>60</v>
      </c>
    </row>
    <row r="76" spans="1:5" x14ac:dyDescent="0.2">
      <c r="A76" t="s">
        <v>98</v>
      </c>
      <c r="B76">
        <v>41</v>
      </c>
      <c r="C76">
        <v>28</v>
      </c>
      <c r="E76">
        <v>81</v>
      </c>
    </row>
    <row r="77" spans="1:5" x14ac:dyDescent="0.2">
      <c r="A77" t="s">
        <v>99</v>
      </c>
      <c r="B77">
        <v>50</v>
      </c>
      <c r="C77">
        <v>33</v>
      </c>
      <c r="E77">
        <v>111</v>
      </c>
    </row>
    <row r="78" spans="1:5" x14ac:dyDescent="0.2">
      <c r="A78" t="s">
        <v>100</v>
      </c>
      <c r="B78">
        <v>44</v>
      </c>
      <c r="C78">
        <v>29</v>
      </c>
      <c r="E78">
        <v>104</v>
      </c>
    </row>
    <row r="79" spans="1:5" x14ac:dyDescent="0.2">
      <c r="A79" t="s">
        <v>101</v>
      </c>
      <c r="E79" t="s">
        <v>45</v>
      </c>
    </row>
    <row r="80" spans="1:5" x14ac:dyDescent="0.2">
      <c r="A80" t="s">
        <v>102</v>
      </c>
      <c r="B80">
        <v>30</v>
      </c>
      <c r="C80">
        <v>20</v>
      </c>
      <c r="E80">
        <v>135</v>
      </c>
    </row>
    <row r="81" spans="1:5" x14ac:dyDescent="0.2">
      <c r="A81" t="s">
        <v>103</v>
      </c>
      <c r="B81">
        <v>33</v>
      </c>
      <c r="C81">
        <v>22</v>
      </c>
      <c r="E81">
        <v>120</v>
      </c>
    </row>
    <row r="82" spans="1:5" x14ac:dyDescent="0.2">
      <c r="A82" t="s">
        <v>104</v>
      </c>
      <c r="B82">
        <v>35</v>
      </c>
      <c r="C82">
        <v>24</v>
      </c>
      <c r="E82">
        <v>150</v>
      </c>
    </row>
    <row r="83" spans="1:5" x14ac:dyDescent="0.2">
      <c r="A83" t="s">
        <v>105</v>
      </c>
      <c r="B83">
        <v>35</v>
      </c>
      <c r="C83">
        <v>24</v>
      </c>
      <c r="E83">
        <v>130</v>
      </c>
    </row>
    <row r="84" spans="1:5" x14ac:dyDescent="0.2">
      <c r="A84" t="s">
        <v>48</v>
      </c>
      <c r="B84">
        <v>30</v>
      </c>
      <c r="C84">
        <v>20</v>
      </c>
      <c r="E84">
        <v>120</v>
      </c>
    </row>
    <row r="85" spans="1:5" x14ac:dyDescent="0.2">
      <c r="A85" t="s">
        <v>106</v>
      </c>
      <c r="B85">
        <v>38</v>
      </c>
      <c r="C85">
        <v>25</v>
      </c>
      <c r="E85">
        <v>130</v>
      </c>
    </row>
    <row r="86" spans="1:5" x14ac:dyDescent="0.2">
      <c r="A86" t="s">
        <v>107</v>
      </c>
      <c r="B86">
        <v>28</v>
      </c>
      <c r="C86">
        <v>19</v>
      </c>
      <c r="E86">
        <v>84</v>
      </c>
    </row>
    <row r="87" spans="1:5" x14ac:dyDescent="0.2">
      <c r="A87" t="s">
        <v>108</v>
      </c>
      <c r="B87">
        <v>42</v>
      </c>
      <c r="C87">
        <v>28</v>
      </c>
      <c r="E87">
        <v>90</v>
      </c>
    </row>
    <row r="88" spans="1:5" x14ac:dyDescent="0.2">
      <c r="A88" t="s">
        <v>109</v>
      </c>
      <c r="B88">
        <v>47</v>
      </c>
      <c r="C88">
        <v>32</v>
      </c>
      <c r="E88">
        <v>108</v>
      </c>
    </row>
    <row r="89" spans="1:5" x14ac:dyDescent="0.2">
      <c r="A89" t="s">
        <v>110</v>
      </c>
      <c r="B89">
        <v>59</v>
      </c>
      <c r="C89">
        <v>40</v>
      </c>
      <c r="E89">
        <v>175</v>
      </c>
    </row>
    <row r="90" spans="1:5" x14ac:dyDescent="0.2">
      <c r="A90" t="s">
        <v>111</v>
      </c>
      <c r="E90" t="s">
        <v>45</v>
      </c>
    </row>
    <row r="91" spans="1:5" x14ac:dyDescent="0.2">
      <c r="A91" t="s">
        <v>112</v>
      </c>
      <c r="B91">
        <v>39</v>
      </c>
      <c r="C91">
        <v>26</v>
      </c>
      <c r="E91">
        <v>156</v>
      </c>
    </row>
    <row r="92" spans="1:5" x14ac:dyDescent="0.2">
      <c r="A92" t="s">
        <v>113</v>
      </c>
      <c r="B92">
        <v>52</v>
      </c>
      <c r="C92">
        <v>35</v>
      </c>
      <c r="E92">
        <v>160</v>
      </c>
    </row>
    <row r="93" spans="1:5" x14ac:dyDescent="0.2">
      <c r="A93" t="s">
        <v>48</v>
      </c>
      <c r="B93">
        <v>34</v>
      </c>
      <c r="C93">
        <v>23</v>
      </c>
      <c r="E93">
        <v>126</v>
      </c>
    </row>
    <row r="94" spans="1:5" x14ac:dyDescent="0.2">
      <c r="A94" t="s">
        <v>114</v>
      </c>
      <c r="B94">
        <v>54</v>
      </c>
      <c r="C94">
        <v>36</v>
      </c>
      <c r="E94">
        <v>135</v>
      </c>
    </row>
    <row r="95" spans="1:5" x14ac:dyDescent="0.2">
      <c r="A95" t="s">
        <v>115</v>
      </c>
      <c r="E95" t="s">
        <v>45</v>
      </c>
    </row>
    <row r="96" spans="1:5" x14ac:dyDescent="0.2">
      <c r="A96" t="s">
        <v>116</v>
      </c>
      <c r="B96">
        <v>53</v>
      </c>
      <c r="C96">
        <v>36</v>
      </c>
      <c r="E96">
        <v>153</v>
      </c>
    </row>
    <row r="97" spans="1:5" x14ac:dyDescent="0.2">
      <c r="A97" t="s">
        <v>48</v>
      </c>
      <c r="B97">
        <v>51</v>
      </c>
      <c r="C97">
        <v>34</v>
      </c>
      <c r="E97">
        <v>156</v>
      </c>
    </row>
    <row r="98" spans="1:5" x14ac:dyDescent="0.2">
      <c r="A98" t="s">
        <v>118</v>
      </c>
      <c r="B98">
        <v>36</v>
      </c>
      <c r="C98">
        <v>24</v>
      </c>
      <c r="E98">
        <v>85</v>
      </c>
    </row>
    <row r="99" spans="1:5" x14ac:dyDescent="0.2">
      <c r="A99" t="s">
        <v>119</v>
      </c>
      <c r="B99">
        <v>36</v>
      </c>
      <c r="C99">
        <v>24</v>
      </c>
      <c r="E99">
        <v>85</v>
      </c>
    </row>
    <row r="100" spans="1:5" x14ac:dyDescent="0.2">
      <c r="A100" t="s">
        <v>120</v>
      </c>
      <c r="B100">
        <v>40</v>
      </c>
      <c r="C100">
        <v>27</v>
      </c>
      <c r="E100">
        <v>130</v>
      </c>
    </row>
    <row r="101" spans="1:5" x14ac:dyDescent="0.2">
      <c r="A101" t="s">
        <v>121</v>
      </c>
      <c r="E101" t="s">
        <v>45</v>
      </c>
    </row>
    <row r="102" spans="1:5" x14ac:dyDescent="0.2">
      <c r="A102" t="s">
        <v>122</v>
      </c>
      <c r="B102">
        <v>36</v>
      </c>
      <c r="C102">
        <v>24</v>
      </c>
      <c r="E102">
        <v>105</v>
      </c>
    </row>
    <row r="103" spans="1:5" x14ac:dyDescent="0.2">
      <c r="A103" t="s">
        <v>123</v>
      </c>
      <c r="B103">
        <v>41</v>
      </c>
      <c r="C103">
        <v>28</v>
      </c>
      <c r="E103">
        <v>135</v>
      </c>
    </row>
    <row r="104" spans="1:5" x14ac:dyDescent="0.2">
      <c r="A104" t="s">
        <v>124</v>
      </c>
      <c r="B104">
        <v>36</v>
      </c>
      <c r="C104">
        <v>24</v>
      </c>
      <c r="E104">
        <v>125</v>
      </c>
    </row>
    <row r="105" spans="1:5" x14ac:dyDescent="0.2">
      <c r="A105" t="s">
        <v>48</v>
      </c>
      <c r="B105">
        <v>36</v>
      </c>
      <c r="C105">
        <v>24</v>
      </c>
      <c r="E105">
        <v>100</v>
      </c>
    </row>
    <row r="106" spans="1:5" x14ac:dyDescent="0.2">
      <c r="A106" t="s">
        <v>126</v>
      </c>
      <c r="B106">
        <v>39</v>
      </c>
      <c r="C106">
        <v>26</v>
      </c>
      <c r="E106">
        <v>109</v>
      </c>
    </row>
    <row r="107" spans="1:5" x14ac:dyDescent="0.2">
      <c r="A107" t="s">
        <v>127</v>
      </c>
      <c r="B107">
        <v>56</v>
      </c>
      <c r="C107">
        <v>37</v>
      </c>
      <c r="E107">
        <v>170</v>
      </c>
    </row>
    <row r="108" spans="1:5" x14ac:dyDescent="0.2">
      <c r="A108" t="s">
        <v>128</v>
      </c>
      <c r="B108">
        <v>35</v>
      </c>
      <c r="C108">
        <v>24</v>
      </c>
      <c r="E108">
        <v>135</v>
      </c>
    </row>
    <row r="109" spans="1:5" x14ac:dyDescent="0.2">
      <c r="A109" t="s">
        <v>129</v>
      </c>
      <c r="B109">
        <v>29</v>
      </c>
      <c r="C109">
        <v>20</v>
      </c>
      <c r="E109">
        <v>91</v>
      </c>
    </row>
    <row r="110" spans="1:5" x14ac:dyDescent="0.2">
      <c r="A110" t="s">
        <v>130</v>
      </c>
      <c r="B110">
        <v>41</v>
      </c>
      <c r="C110">
        <v>28</v>
      </c>
      <c r="E110">
        <v>126</v>
      </c>
    </row>
    <row r="111" spans="1:5" x14ac:dyDescent="0.2">
      <c r="A111" t="s">
        <v>289</v>
      </c>
      <c r="B111">
        <v>57</v>
      </c>
      <c r="C111">
        <v>38</v>
      </c>
      <c r="E111">
        <v>113</v>
      </c>
    </row>
    <row r="112" spans="1:5" x14ac:dyDescent="0.2">
      <c r="A112" t="s">
        <v>290</v>
      </c>
      <c r="B112">
        <v>60</v>
      </c>
      <c r="C112">
        <v>40</v>
      </c>
      <c r="E112">
        <v>155</v>
      </c>
    </row>
    <row r="113" spans="1:5" x14ac:dyDescent="0.2">
      <c r="A113" t="s">
        <v>291</v>
      </c>
      <c r="B113">
        <v>39</v>
      </c>
      <c r="C113">
        <v>26</v>
      </c>
      <c r="E113">
        <v>132</v>
      </c>
    </row>
    <row r="114" spans="1:5" x14ac:dyDescent="0.2">
      <c r="A114" t="s">
        <v>292</v>
      </c>
      <c r="B114">
        <v>66</v>
      </c>
      <c r="C114">
        <v>44</v>
      </c>
      <c r="E114">
        <v>180</v>
      </c>
    </row>
    <row r="115" spans="1:5" x14ac:dyDescent="0.2">
      <c r="A115" t="s">
        <v>137</v>
      </c>
      <c r="B115">
        <v>26</v>
      </c>
      <c r="C115">
        <v>17</v>
      </c>
      <c r="E115">
        <v>65</v>
      </c>
    </row>
    <row r="116" spans="1:5" x14ac:dyDescent="0.2">
      <c r="A116" t="s">
        <v>138</v>
      </c>
      <c r="B116">
        <v>28</v>
      </c>
      <c r="C116">
        <v>19</v>
      </c>
      <c r="E116">
        <v>75</v>
      </c>
    </row>
    <row r="117" spans="1:5" x14ac:dyDescent="0.2">
      <c r="A117" t="s">
        <v>139</v>
      </c>
      <c r="B117">
        <v>50</v>
      </c>
      <c r="C117">
        <v>33</v>
      </c>
      <c r="E117">
        <v>85</v>
      </c>
    </row>
    <row r="118" spans="1:5" x14ac:dyDescent="0.2">
      <c r="A118" t="s">
        <v>140</v>
      </c>
      <c r="B118">
        <v>42</v>
      </c>
      <c r="C118">
        <v>28</v>
      </c>
      <c r="E118">
        <v>130</v>
      </c>
    </row>
    <row r="119" spans="1:5" x14ac:dyDescent="0.2">
      <c r="A119" t="s">
        <v>141</v>
      </c>
      <c r="B119">
        <v>33</v>
      </c>
      <c r="C119">
        <v>22</v>
      </c>
      <c r="E119">
        <v>67</v>
      </c>
    </row>
    <row r="120" spans="1:5" x14ac:dyDescent="0.2">
      <c r="A120" t="s">
        <v>142</v>
      </c>
      <c r="B120">
        <v>24</v>
      </c>
      <c r="C120">
        <v>16</v>
      </c>
      <c r="E120">
        <v>70</v>
      </c>
    </row>
    <row r="121" spans="1:5" x14ac:dyDescent="0.2">
      <c r="A121" t="s">
        <v>143</v>
      </c>
      <c r="B121">
        <v>30</v>
      </c>
      <c r="C121">
        <v>20</v>
      </c>
      <c r="E121">
        <v>80</v>
      </c>
    </row>
    <row r="122" spans="1:5" x14ac:dyDescent="0.2">
      <c r="A122" t="s">
        <v>144</v>
      </c>
      <c r="B122">
        <v>44</v>
      </c>
      <c r="C122">
        <v>29</v>
      </c>
      <c r="E122">
        <v>120</v>
      </c>
    </row>
    <row r="123" spans="1:5" x14ac:dyDescent="0.2">
      <c r="A123" t="s">
        <v>145</v>
      </c>
      <c r="B123">
        <v>45</v>
      </c>
      <c r="C123">
        <v>30</v>
      </c>
      <c r="E123">
        <v>100</v>
      </c>
    </row>
    <row r="124" spans="1:5" x14ac:dyDescent="0.2">
      <c r="A124" t="s">
        <v>146</v>
      </c>
      <c r="B124">
        <v>47</v>
      </c>
      <c r="C124">
        <v>32</v>
      </c>
      <c r="E124">
        <v>82</v>
      </c>
    </row>
    <row r="125" spans="1:5" x14ac:dyDescent="0.2">
      <c r="A125" t="s">
        <v>147</v>
      </c>
      <c r="B125">
        <v>24</v>
      </c>
      <c r="C125">
        <v>16</v>
      </c>
      <c r="E125">
        <v>68</v>
      </c>
    </row>
    <row r="126" spans="1:5" x14ac:dyDescent="0.2">
      <c r="A126" t="s">
        <v>148</v>
      </c>
      <c r="B126">
        <v>47</v>
      </c>
      <c r="C126">
        <v>32</v>
      </c>
      <c r="E126">
        <v>102</v>
      </c>
    </row>
    <row r="127" spans="1:5" x14ac:dyDescent="0.2">
      <c r="A127" t="s">
        <v>149</v>
      </c>
      <c r="B127">
        <v>38</v>
      </c>
      <c r="C127">
        <v>25</v>
      </c>
      <c r="E127">
        <v>83</v>
      </c>
    </row>
    <row r="128" spans="1:5" x14ac:dyDescent="0.2">
      <c r="A128" t="s">
        <v>150</v>
      </c>
      <c r="B128">
        <v>39</v>
      </c>
      <c r="C128">
        <v>26</v>
      </c>
      <c r="E128">
        <v>110</v>
      </c>
    </row>
    <row r="129" spans="1:5" x14ac:dyDescent="0.2">
      <c r="A129" t="s">
        <v>151</v>
      </c>
      <c r="B129">
        <v>36</v>
      </c>
      <c r="C129">
        <v>24</v>
      </c>
      <c r="E129">
        <v>100</v>
      </c>
    </row>
    <row r="130" spans="1:5" x14ac:dyDescent="0.2">
      <c r="A130" t="s">
        <v>152</v>
      </c>
      <c r="B130">
        <v>38</v>
      </c>
      <c r="C130">
        <v>25</v>
      </c>
      <c r="E130">
        <v>93</v>
      </c>
    </row>
    <row r="131" spans="1:5" x14ac:dyDescent="0.2">
      <c r="A131" t="s">
        <v>153</v>
      </c>
      <c r="B131">
        <v>41</v>
      </c>
      <c r="C131">
        <v>28</v>
      </c>
      <c r="E131">
        <v>122</v>
      </c>
    </row>
    <row r="132" spans="1:5" x14ac:dyDescent="0.2">
      <c r="A132" t="s">
        <v>154</v>
      </c>
      <c r="B132">
        <v>45</v>
      </c>
      <c r="C132">
        <v>30</v>
      </c>
      <c r="E132">
        <v>112</v>
      </c>
    </row>
    <row r="133" spans="1:5" x14ac:dyDescent="0.2">
      <c r="A133" t="s">
        <v>155</v>
      </c>
      <c r="B133">
        <v>42</v>
      </c>
      <c r="C133">
        <v>28</v>
      </c>
      <c r="E133">
        <v>105</v>
      </c>
    </row>
    <row r="134" spans="1:5" x14ac:dyDescent="0.2">
      <c r="A134" t="s">
        <v>156</v>
      </c>
      <c r="B134">
        <v>63</v>
      </c>
      <c r="C134">
        <v>42</v>
      </c>
      <c r="E134">
        <v>70</v>
      </c>
    </row>
    <row r="135" spans="1:5" x14ac:dyDescent="0.2">
      <c r="A135" t="s">
        <v>157</v>
      </c>
      <c r="B135">
        <v>48</v>
      </c>
      <c r="C135">
        <v>32</v>
      </c>
      <c r="E135">
        <v>89</v>
      </c>
    </row>
    <row r="136" spans="1:5" x14ac:dyDescent="0.2">
      <c r="A136" t="s">
        <v>158</v>
      </c>
      <c r="B136">
        <v>48</v>
      </c>
      <c r="C136">
        <v>32</v>
      </c>
      <c r="E136">
        <v>140</v>
      </c>
    </row>
    <row r="137" spans="1:5" x14ac:dyDescent="0.2">
      <c r="A137" t="s">
        <v>159</v>
      </c>
      <c r="B137">
        <v>24</v>
      </c>
      <c r="C137">
        <v>16</v>
      </c>
      <c r="E137">
        <v>95</v>
      </c>
    </row>
    <row r="138" spans="1:5" x14ac:dyDescent="0.2">
      <c r="A138" t="s">
        <v>160</v>
      </c>
      <c r="B138">
        <v>41</v>
      </c>
      <c r="C138">
        <v>28</v>
      </c>
      <c r="E138">
        <v>141</v>
      </c>
    </row>
    <row r="139" spans="1:5" x14ac:dyDescent="0.2">
      <c r="A139" t="s">
        <v>161</v>
      </c>
      <c r="B139">
        <v>56</v>
      </c>
      <c r="C139">
        <v>37</v>
      </c>
      <c r="E139">
        <v>74</v>
      </c>
    </row>
    <row r="140" spans="1:5" x14ac:dyDescent="0.2">
      <c r="A140" t="s">
        <v>293</v>
      </c>
      <c r="B140">
        <v>18</v>
      </c>
      <c r="C140">
        <v>12</v>
      </c>
      <c r="E140">
        <v>100</v>
      </c>
    </row>
    <row r="141" spans="1:5" x14ac:dyDescent="0.2">
      <c r="A141" t="s">
        <v>163</v>
      </c>
      <c r="B141">
        <v>41</v>
      </c>
      <c r="C141">
        <v>28</v>
      </c>
      <c r="E141">
        <v>52</v>
      </c>
    </row>
    <row r="142" spans="1:5" x14ac:dyDescent="0.2">
      <c r="A142" t="s">
        <v>164</v>
      </c>
      <c r="B142">
        <v>29</v>
      </c>
      <c r="C142">
        <v>20</v>
      </c>
      <c r="E142">
        <v>84</v>
      </c>
    </row>
    <row r="143" spans="1:5" x14ac:dyDescent="0.2">
      <c r="A143" t="s">
        <v>165</v>
      </c>
      <c r="B143">
        <v>29</v>
      </c>
      <c r="C143">
        <v>20</v>
      </c>
      <c r="E143">
        <v>95</v>
      </c>
    </row>
    <row r="144" spans="1:5" x14ac:dyDescent="0.2">
      <c r="A144" t="s">
        <v>166</v>
      </c>
      <c r="B144">
        <v>42</v>
      </c>
      <c r="C144">
        <v>28</v>
      </c>
      <c r="E144">
        <v>147</v>
      </c>
    </row>
    <row r="145" spans="1:5" x14ac:dyDescent="0.2">
      <c r="A145" t="s">
        <v>167</v>
      </c>
      <c r="B145">
        <v>46</v>
      </c>
      <c r="C145">
        <v>31</v>
      </c>
      <c r="E145">
        <v>45</v>
      </c>
    </row>
    <row r="146" spans="1:5" x14ac:dyDescent="0.2">
      <c r="A146" t="s">
        <v>168</v>
      </c>
      <c r="B146">
        <v>23</v>
      </c>
      <c r="C146">
        <v>16</v>
      </c>
      <c r="E146">
        <v>77</v>
      </c>
    </row>
    <row r="147" spans="1:5" x14ac:dyDescent="0.2">
      <c r="A147" t="s">
        <v>169</v>
      </c>
      <c r="B147">
        <v>28</v>
      </c>
      <c r="C147">
        <v>19</v>
      </c>
      <c r="E147">
        <v>86</v>
      </c>
    </row>
    <row r="148" spans="1:5" x14ac:dyDescent="0.2">
      <c r="A148" t="s">
        <v>171</v>
      </c>
      <c r="B148">
        <v>30</v>
      </c>
      <c r="C148">
        <v>20</v>
      </c>
      <c r="E148">
        <v>100</v>
      </c>
    </row>
    <row r="149" spans="1:5" x14ac:dyDescent="0.2">
      <c r="A149" t="s">
        <v>172</v>
      </c>
      <c r="B149">
        <v>46</v>
      </c>
      <c r="C149">
        <v>31</v>
      </c>
      <c r="E149">
        <v>119</v>
      </c>
    </row>
    <row r="150" spans="1:5" x14ac:dyDescent="0.2">
      <c r="A150" t="s">
        <v>173</v>
      </c>
      <c r="B150">
        <v>36</v>
      </c>
      <c r="C150">
        <v>24</v>
      </c>
      <c r="E150">
        <v>70</v>
      </c>
    </row>
    <row r="151" spans="1:5" x14ac:dyDescent="0.2">
      <c r="A151" t="s">
        <v>174</v>
      </c>
      <c r="B151">
        <v>63</v>
      </c>
      <c r="C151">
        <v>42</v>
      </c>
      <c r="E151">
        <v>255</v>
      </c>
    </row>
    <row r="152" spans="1:5" x14ac:dyDescent="0.2">
      <c r="A152" t="s">
        <v>175</v>
      </c>
      <c r="B152">
        <v>64</v>
      </c>
      <c r="C152">
        <v>43</v>
      </c>
      <c r="E152">
        <v>182</v>
      </c>
    </row>
    <row r="153" spans="1:5" x14ac:dyDescent="0.2">
      <c r="A153" t="s">
        <v>176</v>
      </c>
      <c r="B153">
        <v>36</v>
      </c>
      <c r="C153">
        <v>24</v>
      </c>
      <c r="E153">
        <v>104</v>
      </c>
    </row>
    <row r="154" spans="1:5" x14ac:dyDescent="0.2">
      <c r="A154" t="s">
        <v>177</v>
      </c>
      <c r="B154">
        <v>48</v>
      </c>
      <c r="C154">
        <v>32</v>
      </c>
      <c r="E154">
        <v>120</v>
      </c>
    </row>
    <row r="155" spans="1:5" x14ac:dyDescent="0.2">
      <c r="A155" t="s">
        <v>178</v>
      </c>
      <c r="E155" t="s">
        <v>45</v>
      </c>
    </row>
    <row r="156" spans="1:5" x14ac:dyDescent="0.2">
      <c r="A156" t="s">
        <v>179</v>
      </c>
      <c r="B156">
        <v>30</v>
      </c>
      <c r="C156">
        <v>20</v>
      </c>
      <c r="E156">
        <v>165</v>
      </c>
    </row>
    <row r="157" spans="1:5" x14ac:dyDescent="0.2">
      <c r="A157" t="s">
        <v>180</v>
      </c>
      <c r="B157">
        <v>27</v>
      </c>
      <c r="C157">
        <v>18</v>
      </c>
      <c r="E157">
        <v>68</v>
      </c>
    </row>
    <row r="158" spans="1:5" x14ac:dyDescent="0.2">
      <c r="A158" t="s">
        <v>181</v>
      </c>
      <c r="B158">
        <v>51</v>
      </c>
      <c r="C158">
        <v>34</v>
      </c>
      <c r="E158">
        <v>166</v>
      </c>
    </row>
    <row r="159" spans="1:5" x14ac:dyDescent="0.2">
      <c r="A159" t="s">
        <v>182</v>
      </c>
      <c r="B159">
        <v>34</v>
      </c>
      <c r="C159">
        <v>23</v>
      </c>
      <c r="E159">
        <v>101</v>
      </c>
    </row>
    <row r="160" spans="1:5" x14ac:dyDescent="0.2">
      <c r="A160" t="s">
        <v>183</v>
      </c>
      <c r="B160">
        <v>36</v>
      </c>
      <c r="C160">
        <v>24</v>
      </c>
      <c r="E160">
        <v>90</v>
      </c>
    </row>
    <row r="161" spans="1:5" x14ac:dyDescent="0.2">
      <c r="A161" t="s">
        <v>184</v>
      </c>
      <c r="B161">
        <v>36</v>
      </c>
      <c r="C161">
        <v>24</v>
      </c>
      <c r="E161">
        <v>61</v>
      </c>
    </row>
    <row r="162" spans="1:5" x14ac:dyDescent="0.2">
      <c r="A162" t="s">
        <v>185</v>
      </c>
      <c r="B162">
        <v>30</v>
      </c>
      <c r="C162">
        <v>20</v>
      </c>
      <c r="E162">
        <v>93</v>
      </c>
    </row>
    <row r="163" spans="1:5" x14ac:dyDescent="0.2">
      <c r="A163" t="s">
        <v>186</v>
      </c>
      <c r="B163">
        <v>30</v>
      </c>
      <c r="C163">
        <v>20</v>
      </c>
      <c r="E163">
        <v>107</v>
      </c>
    </row>
    <row r="164" spans="1:5" x14ac:dyDescent="0.2">
      <c r="A164" t="s">
        <v>187</v>
      </c>
      <c r="E164" t="s">
        <v>45</v>
      </c>
    </row>
    <row r="165" spans="1:5" x14ac:dyDescent="0.2">
      <c r="A165" t="s">
        <v>188</v>
      </c>
      <c r="B165">
        <v>33</v>
      </c>
      <c r="C165">
        <v>22</v>
      </c>
      <c r="E165">
        <v>92</v>
      </c>
    </row>
    <row r="166" spans="1:5" x14ac:dyDescent="0.2">
      <c r="A166" t="s">
        <v>189</v>
      </c>
      <c r="B166">
        <v>29</v>
      </c>
      <c r="C166">
        <v>20</v>
      </c>
      <c r="E166">
        <v>77</v>
      </c>
    </row>
    <row r="167" spans="1:5" x14ac:dyDescent="0.2">
      <c r="A167" t="s">
        <v>190</v>
      </c>
      <c r="B167">
        <v>28</v>
      </c>
      <c r="C167">
        <v>19</v>
      </c>
      <c r="E167">
        <v>88</v>
      </c>
    </row>
    <row r="168" spans="1:5" x14ac:dyDescent="0.2">
      <c r="A168" t="s">
        <v>191</v>
      </c>
      <c r="B168">
        <v>30</v>
      </c>
      <c r="C168">
        <v>20</v>
      </c>
      <c r="E168">
        <v>105</v>
      </c>
    </row>
    <row r="169" spans="1:5" x14ac:dyDescent="0.2">
      <c r="A169" t="s">
        <v>48</v>
      </c>
      <c r="B169">
        <v>27</v>
      </c>
      <c r="C169">
        <v>18</v>
      </c>
      <c r="E169">
        <v>50</v>
      </c>
    </row>
    <row r="170" spans="1:5" x14ac:dyDescent="0.2">
      <c r="A170" t="s">
        <v>192</v>
      </c>
      <c r="B170">
        <v>36</v>
      </c>
      <c r="C170">
        <v>24</v>
      </c>
      <c r="E170">
        <v>92</v>
      </c>
    </row>
    <row r="171" spans="1:5" x14ac:dyDescent="0.2">
      <c r="A171" t="s">
        <v>194</v>
      </c>
      <c r="B171">
        <v>36</v>
      </c>
      <c r="C171">
        <v>24</v>
      </c>
      <c r="E171">
        <v>135</v>
      </c>
    </row>
    <row r="172" spans="1:5" x14ac:dyDescent="0.2">
      <c r="A172" t="s">
        <v>195</v>
      </c>
      <c r="E172" t="s">
        <v>45</v>
      </c>
    </row>
    <row r="173" spans="1:5" x14ac:dyDescent="0.2">
      <c r="A173" t="s">
        <v>196</v>
      </c>
      <c r="B173">
        <v>26</v>
      </c>
      <c r="C173">
        <v>17</v>
      </c>
      <c r="E173">
        <v>100</v>
      </c>
    </row>
    <row r="174" spans="1:5" x14ac:dyDescent="0.2">
      <c r="A174" t="s">
        <v>48</v>
      </c>
      <c r="B174">
        <v>27</v>
      </c>
      <c r="C174">
        <v>18</v>
      </c>
      <c r="E174">
        <v>80</v>
      </c>
    </row>
    <row r="175" spans="1:5" x14ac:dyDescent="0.2">
      <c r="A175" t="s">
        <v>197</v>
      </c>
      <c r="E175" t="s">
        <v>45</v>
      </c>
    </row>
    <row r="176" spans="1:5" x14ac:dyDescent="0.2">
      <c r="A176" t="s">
        <v>198</v>
      </c>
      <c r="B176">
        <v>30</v>
      </c>
      <c r="C176">
        <v>20</v>
      </c>
      <c r="E176">
        <v>118</v>
      </c>
    </row>
    <row r="177" spans="1:5" x14ac:dyDescent="0.2">
      <c r="A177" t="s">
        <v>201</v>
      </c>
      <c r="B177">
        <v>24</v>
      </c>
      <c r="C177">
        <v>16</v>
      </c>
      <c r="E177">
        <v>104</v>
      </c>
    </row>
    <row r="178" spans="1:5" x14ac:dyDescent="0.2">
      <c r="A178" t="s">
        <v>48</v>
      </c>
      <c r="B178">
        <v>21</v>
      </c>
      <c r="C178">
        <v>14</v>
      </c>
      <c r="E178">
        <v>78</v>
      </c>
    </row>
    <row r="179" spans="1:5" x14ac:dyDescent="0.2">
      <c r="A179" t="s">
        <v>202</v>
      </c>
      <c r="B179">
        <v>36</v>
      </c>
      <c r="C179">
        <v>24</v>
      </c>
      <c r="E179">
        <v>95</v>
      </c>
    </row>
    <row r="180" spans="1:5" x14ac:dyDescent="0.2">
      <c r="A180" t="s">
        <v>203</v>
      </c>
      <c r="B180">
        <v>29</v>
      </c>
      <c r="C180">
        <v>20</v>
      </c>
      <c r="E180">
        <v>57</v>
      </c>
    </row>
    <row r="181" spans="1:5" x14ac:dyDescent="0.2">
      <c r="A181" t="s">
        <v>204</v>
      </c>
      <c r="B181">
        <v>41</v>
      </c>
      <c r="C181">
        <v>28</v>
      </c>
      <c r="E181">
        <v>77</v>
      </c>
    </row>
    <row r="182" spans="1:5" x14ac:dyDescent="0.2">
      <c r="A182" t="s">
        <v>205</v>
      </c>
      <c r="B182">
        <v>42</v>
      </c>
      <c r="C182">
        <v>28</v>
      </c>
      <c r="E182">
        <v>75</v>
      </c>
    </row>
    <row r="183" spans="1:5" x14ac:dyDescent="0.2">
      <c r="A183" t="s">
        <v>206</v>
      </c>
      <c r="B183">
        <v>47</v>
      </c>
      <c r="C183">
        <v>32</v>
      </c>
      <c r="E183">
        <v>80</v>
      </c>
    </row>
    <row r="184" spans="1:5" x14ac:dyDescent="0.2">
      <c r="A184" t="s">
        <v>207</v>
      </c>
      <c r="B184">
        <v>48</v>
      </c>
      <c r="C184">
        <v>32</v>
      </c>
      <c r="E184">
        <v>80</v>
      </c>
    </row>
    <row r="185" spans="1:5" x14ac:dyDescent="0.2">
      <c r="A185" t="s">
        <v>208</v>
      </c>
      <c r="B185">
        <v>48</v>
      </c>
      <c r="C185">
        <v>32</v>
      </c>
      <c r="E185">
        <v>95</v>
      </c>
    </row>
    <row r="186" spans="1:5" x14ac:dyDescent="0.2">
      <c r="A186" t="s">
        <v>209</v>
      </c>
      <c r="B186">
        <v>72</v>
      </c>
      <c r="C186">
        <v>48</v>
      </c>
      <c r="E186">
        <v>165</v>
      </c>
    </row>
    <row r="187" spans="1:5" x14ac:dyDescent="0.2">
      <c r="A187" t="s">
        <v>210</v>
      </c>
      <c r="E187" t="s">
        <v>45</v>
      </c>
    </row>
    <row r="188" spans="1:5" x14ac:dyDescent="0.2">
      <c r="A188" t="s">
        <v>211</v>
      </c>
      <c r="B188">
        <v>62</v>
      </c>
      <c r="C188">
        <v>41</v>
      </c>
      <c r="E188">
        <v>174</v>
      </c>
    </row>
    <row r="189" spans="1:5" x14ac:dyDescent="0.2">
      <c r="A189" t="s">
        <v>48</v>
      </c>
      <c r="B189">
        <v>48</v>
      </c>
      <c r="C189">
        <v>32</v>
      </c>
      <c r="E189">
        <v>139</v>
      </c>
    </row>
    <row r="190" spans="1:5" x14ac:dyDescent="0.2">
      <c r="A190" t="s">
        <v>212</v>
      </c>
      <c r="B190">
        <v>47</v>
      </c>
      <c r="C190">
        <v>32</v>
      </c>
      <c r="E190">
        <v>125</v>
      </c>
    </row>
    <row r="191" spans="1:5" x14ac:dyDescent="0.2">
      <c r="A191" t="s">
        <v>213</v>
      </c>
      <c r="B191">
        <v>30</v>
      </c>
      <c r="C191">
        <v>20</v>
      </c>
      <c r="E191">
        <v>90</v>
      </c>
    </row>
    <row r="192" spans="1:5" x14ac:dyDescent="0.2">
      <c r="A192" t="s">
        <v>214</v>
      </c>
      <c r="B192">
        <v>39</v>
      </c>
      <c r="C192">
        <v>26</v>
      </c>
      <c r="E192">
        <v>82</v>
      </c>
    </row>
    <row r="193" spans="1:5" x14ac:dyDescent="0.2">
      <c r="A193" t="s">
        <v>215</v>
      </c>
      <c r="B193">
        <v>45</v>
      </c>
      <c r="C193">
        <v>30</v>
      </c>
      <c r="E193">
        <v>103</v>
      </c>
    </row>
    <row r="194" spans="1:5" x14ac:dyDescent="0.2">
      <c r="A194" t="s">
        <v>216</v>
      </c>
      <c r="B194">
        <v>53</v>
      </c>
      <c r="C194">
        <v>36</v>
      </c>
      <c r="E194">
        <v>188</v>
      </c>
    </row>
    <row r="195" spans="1:5" x14ac:dyDescent="0.2">
      <c r="A195" t="s">
        <v>294</v>
      </c>
      <c r="B195">
        <v>24</v>
      </c>
      <c r="C195">
        <v>16</v>
      </c>
      <c r="E195">
        <v>130</v>
      </c>
    </row>
    <row r="196" spans="1:5" x14ac:dyDescent="0.2">
      <c r="A196" t="s">
        <v>218</v>
      </c>
      <c r="B196">
        <v>30</v>
      </c>
      <c r="C196">
        <v>20</v>
      </c>
      <c r="E196">
        <v>95</v>
      </c>
    </row>
    <row r="197" spans="1:5" x14ac:dyDescent="0.2">
      <c r="A197" t="s">
        <v>219</v>
      </c>
      <c r="E197" t="s">
        <v>45</v>
      </c>
    </row>
    <row r="198" spans="1:5" x14ac:dyDescent="0.2">
      <c r="A198" t="s">
        <v>220</v>
      </c>
      <c r="B198">
        <v>32</v>
      </c>
      <c r="C198">
        <v>21</v>
      </c>
      <c r="E198">
        <v>118</v>
      </c>
    </row>
    <row r="199" spans="1:5" x14ac:dyDescent="0.2">
      <c r="A199" t="s">
        <v>221</v>
      </c>
      <c r="B199">
        <v>32</v>
      </c>
      <c r="C199">
        <v>21</v>
      </c>
      <c r="E199">
        <v>98</v>
      </c>
    </row>
    <row r="200" spans="1:5" x14ac:dyDescent="0.2">
      <c r="A200" t="s">
        <v>222</v>
      </c>
      <c r="B200">
        <v>41</v>
      </c>
      <c r="C200">
        <v>28</v>
      </c>
      <c r="E200">
        <v>113</v>
      </c>
    </row>
    <row r="201" spans="1:5" x14ac:dyDescent="0.2">
      <c r="A201" t="s">
        <v>223</v>
      </c>
      <c r="B201">
        <v>32</v>
      </c>
      <c r="C201">
        <v>21</v>
      </c>
      <c r="E201">
        <v>110</v>
      </c>
    </row>
    <row r="202" spans="1:5" x14ac:dyDescent="0.2">
      <c r="A202" t="s">
        <v>48</v>
      </c>
      <c r="B202">
        <v>29</v>
      </c>
      <c r="C202">
        <v>20</v>
      </c>
      <c r="E202">
        <v>88</v>
      </c>
    </row>
    <row r="203" spans="1:5" x14ac:dyDescent="0.2">
      <c r="A203" t="s">
        <v>224</v>
      </c>
      <c r="B203">
        <v>40</v>
      </c>
      <c r="C203">
        <v>27</v>
      </c>
      <c r="E203">
        <v>118</v>
      </c>
    </row>
    <row r="204" spans="1:5" x14ac:dyDescent="0.2">
      <c r="A204" t="s">
        <v>225</v>
      </c>
      <c r="B204">
        <v>45</v>
      </c>
      <c r="C204">
        <v>30</v>
      </c>
      <c r="E204">
        <v>99</v>
      </c>
    </row>
    <row r="205" spans="1:5" x14ac:dyDescent="0.2">
      <c r="A205" t="s">
        <v>226</v>
      </c>
      <c r="B205">
        <v>54</v>
      </c>
      <c r="C205">
        <v>36</v>
      </c>
      <c r="E205">
        <v>129</v>
      </c>
    </row>
    <row r="206" spans="1:5" x14ac:dyDescent="0.2">
      <c r="A206" t="s">
        <v>227</v>
      </c>
      <c r="B206">
        <v>52</v>
      </c>
      <c r="C206">
        <v>35</v>
      </c>
      <c r="E206">
        <v>121</v>
      </c>
    </row>
    <row r="207" spans="1:5" x14ac:dyDescent="0.2">
      <c r="A207" t="s">
        <v>228</v>
      </c>
      <c r="B207">
        <v>35</v>
      </c>
      <c r="C207">
        <v>24</v>
      </c>
      <c r="E207">
        <v>115</v>
      </c>
    </row>
    <row r="208" spans="1:5" x14ac:dyDescent="0.2">
      <c r="A208" t="s">
        <v>229</v>
      </c>
      <c r="E208" t="s">
        <v>45</v>
      </c>
    </row>
    <row r="209" spans="1:5" x14ac:dyDescent="0.2">
      <c r="A209" t="s">
        <v>230</v>
      </c>
      <c r="B209">
        <v>38</v>
      </c>
      <c r="C209">
        <v>25</v>
      </c>
      <c r="E209">
        <v>94</v>
      </c>
    </row>
    <row r="210" spans="1:5" x14ac:dyDescent="0.2">
      <c r="A210" t="s">
        <v>48</v>
      </c>
      <c r="B210">
        <v>36</v>
      </c>
      <c r="C210">
        <v>24</v>
      </c>
      <c r="E210">
        <v>72</v>
      </c>
    </row>
    <row r="211" spans="1:5" x14ac:dyDescent="0.2">
      <c r="A211" t="s">
        <v>231</v>
      </c>
      <c r="B211">
        <v>53</v>
      </c>
      <c r="C211">
        <v>36</v>
      </c>
      <c r="E211">
        <v>114</v>
      </c>
    </row>
    <row r="212" spans="1:5" x14ac:dyDescent="0.2">
      <c r="A212" t="s">
        <v>232</v>
      </c>
      <c r="B212">
        <v>30</v>
      </c>
      <c r="C212">
        <v>20</v>
      </c>
      <c r="E212">
        <v>108</v>
      </c>
    </row>
    <row r="213" spans="1:5" x14ac:dyDescent="0.2">
      <c r="A213" t="s">
        <v>295</v>
      </c>
      <c r="B213">
        <v>38</v>
      </c>
      <c r="C213">
        <v>25</v>
      </c>
      <c r="E213">
        <v>140</v>
      </c>
    </row>
    <row r="214" spans="1:5" x14ac:dyDescent="0.2">
      <c r="A214" t="s">
        <v>234</v>
      </c>
      <c r="B214">
        <v>26</v>
      </c>
      <c r="C214">
        <v>17</v>
      </c>
      <c r="E214">
        <v>67</v>
      </c>
    </row>
    <row r="215" spans="1:5" x14ac:dyDescent="0.2">
      <c r="A215" t="s">
        <v>235</v>
      </c>
      <c r="B215">
        <v>39</v>
      </c>
      <c r="C215">
        <v>26</v>
      </c>
      <c r="E215">
        <v>110</v>
      </c>
    </row>
    <row r="216" spans="1:5" x14ac:dyDescent="0.2">
      <c r="A216" t="s">
        <v>236</v>
      </c>
      <c r="B216">
        <v>40</v>
      </c>
      <c r="C216">
        <v>27</v>
      </c>
      <c r="E216">
        <v>141</v>
      </c>
    </row>
    <row r="217" spans="1:5" x14ac:dyDescent="0.2">
      <c r="A217" t="s">
        <v>237</v>
      </c>
      <c r="B217">
        <v>32</v>
      </c>
      <c r="C217">
        <v>21</v>
      </c>
      <c r="E217">
        <v>120</v>
      </c>
    </row>
    <row r="218" spans="1:5" x14ac:dyDescent="0.2">
      <c r="A218" t="s">
        <v>238</v>
      </c>
      <c r="B218">
        <v>35</v>
      </c>
      <c r="C218">
        <v>24</v>
      </c>
      <c r="E218">
        <v>108</v>
      </c>
    </row>
    <row r="219" spans="1:5" x14ac:dyDescent="0.2">
      <c r="A219" t="s">
        <v>239</v>
      </c>
      <c r="B219">
        <v>32</v>
      </c>
      <c r="C219">
        <v>21</v>
      </c>
      <c r="E219">
        <v>36</v>
      </c>
    </row>
    <row r="220" spans="1:5" x14ac:dyDescent="0.2">
      <c r="A220" t="s">
        <v>240</v>
      </c>
      <c r="B220">
        <v>54</v>
      </c>
      <c r="C220">
        <v>36</v>
      </c>
      <c r="E220">
        <v>164</v>
      </c>
    </row>
    <row r="221" spans="1:5" x14ac:dyDescent="0.2">
      <c r="A221" t="s">
        <v>241</v>
      </c>
      <c r="B221">
        <v>47</v>
      </c>
      <c r="C221">
        <v>32</v>
      </c>
      <c r="E221">
        <v>151</v>
      </c>
    </row>
    <row r="222" spans="1:5" x14ac:dyDescent="0.2">
      <c r="A222" t="s">
        <v>242</v>
      </c>
      <c r="B222">
        <v>24</v>
      </c>
      <c r="C222">
        <v>16</v>
      </c>
      <c r="E222">
        <v>97</v>
      </c>
    </row>
    <row r="223" spans="1:5" x14ac:dyDescent="0.2">
      <c r="A223" t="s">
        <v>243</v>
      </c>
      <c r="B223" t="s">
        <v>45</v>
      </c>
    </row>
    <row r="224" spans="1:5" x14ac:dyDescent="0.2">
      <c r="A224" t="s">
        <v>244</v>
      </c>
      <c r="B224">
        <v>35</v>
      </c>
      <c r="C224">
        <v>24</v>
      </c>
      <c r="E224">
        <v>92</v>
      </c>
    </row>
    <row r="225" spans="1:5" x14ac:dyDescent="0.2">
      <c r="A225" t="s">
        <v>245</v>
      </c>
      <c r="B225">
        <v>42</v>
      </c>
      <c r="C225">
        <v>28</v>
      </c>
      <c r="E225">
        <v>80</v>
      </c>
    </row>
    <row r="226" spans="1:5" x14ac:dyDescent="0.2">
      <c r="A226" t="s">
        <v>180</v>
      </c>
      <c r="B226">
        <v>40</v>
      </c>
      <c r="C226">
        <v>27</v>
      </c>
      <c r="E226">
        <v>78</v>
      </c>
    </row>
    <row r="227" spans="1:5" x14ac:dyDescent="0.2">
      <c r="A227" t="s">
        <v>246</v>
      </c>
      <c r="B227">
        <v>33</v>
      </c>
      <c r="C227">
        <v>22</v>
      </c>
      <c r="E227">
        <v>80</v>
      </c>
    </row>
    <row r="228" spans="1:5" x14ac:dyDescent="0.2">
      <c r="A228" t="s">
        <v>247</v>
      </c>
      <c r="B228">
        <v>33</v>
      </c>
      <c r="C228">
        <v>22</v>
      </c>
      <c r="E228">
        <v>108</v>
      </c>
    </row>
    <row r="229" spans="1:5" x14ac:dyDescent="0.2">
      <c r="A229" t="s">
        <v>248</v>
      </c>
      <c r="B229">
        <v>35</v>
      </c>
      <c r="C229">
        <v>24</v>
      </c>
      <c r="E229">
        <v>129</v>
      </c>
    </row>
    <row r="230" spans="1:5" x14ac:dyDescent="0.2">
      <c r="A230" t="s">
        <v>249</v>
      </c>
      <c r="B230">
        <v>36</v>
      </c>
      <c r="C230">
        <v>24</v>
      </c>
      <c r="E230">
        <v>85</v>
      </c>
    </row>
    <row r="231" spans="1:5" x14ac:dyDescent="0.2">
      <c r="A231" t="s">
        <v>250</v>
      </c>
      <c r="B231">
        <v>30</v>
      </c>
      <c r="C231">
        <v>20</v>
      </c>
      <c r="E231">
        <v>75</v>
      </c>
    </row>
    <row r="232" spans="1:5" x14ac:dyDescent="0.2">
      <c r="A232" t="s">
        <v>251</v>
      </c>
      <c r="B232">
        <v>44</v>
      </c>
      <c r="C232">
        <v>29</v>
      </c>
      <c r="E232">
        <v>109</v>
      </c>
    </row>
    <row r="233" spans="1:5" x14ac:dyDescent="0.2">
      <c r="A233" t="s">
        <v>252</v>
      </c>
      <c r="B233">
        <v>34</v>
      </c>
      <c r="C233">
        <v>23</v>
      </c>
      <c r="E233">
        <v>123</v>
      </c>
    </row>
    <row r="234" spans="1:5" x14ac:dyDescent="0.2">
      <c r="A234" t="s">
        <v>253</v>
      </c>
      <c r="B234">
        <v>52</v>
      </c>
      <c r="C234">
        <v>35</v>
      </c>
      <c r="E234">
        <v>160</v>
      </c>
    </row>
    <row r="235" spans="1:5" x14ac:dyDescent="0.2">
      <c r="A235" t="s">
        <v>254</v>
      </c>
      <c r="B235">
        <v>48</v>
      </c>
      <c r="C235">
        <v>32</v>
      </c>
      <c r="E235">
        <v>207</v>
      </c>
    </row>
    <row r="236" spans="1:5" x14ac:dyDescent="0.2">
      <c r="A236" t="s">
        <v>255</v>
      </c>
      <c r="B236">
        <v>45</v>
      </c>
      <c r="C236">
        <v>30</v>
      </c>
      <c r="E236">
        <v>155</v>
      </c>
    </row>
    <row r="237" spans="1:5" x14ac:dyDescent="0.2">
      <c r="A237" t="s">
        <v>256</v>
      </c>
      <c r="E237" t="s">
        <v>45</v>
      </c>
    </row>
    <row r="238" spans="1:5" x14ac:dyDescent="0.2">
      <c r="A238" t="s">
        <v>257</v>
      </c>
      <c r="B238">
        <v>57</v>
      </c>
      <c r="C238">
        <v>38</v>
      </c>
      <c r="E238">
        <v>122</v>
      </c>
    </row>
    <row r="239" spans="1:5" x14ac:dyDescent="0.2">
      <c r="A239" t="s">
        <v>258</v>
      </c>
      <c r="B239">
        <v>48</v>
      </c>
      <c r="C239">
        <v>32</v>
      </c>
      <c r="E239">
        <v>206</v>
      </c>
    </row>
    <row r="240" spans="1:5" x14ac:dyDescent="0.2">
      <c r="A240" t="s">
        <v>259</v>
      </c>
      <c r="B240">
        <v>48</v>
      </c>
      <c r="C240">
        <v>32</v>
      </c>
      <c r="E240">
        <v>130</v>
      </c>
    </row>
    <row r="241" spans="1:5" x14ac:dyDescent="0.2">
      <c r="A241" t="s">
        <v>260</v>
      </c>
      <c r="B241">
        <v>57</v>
      </c>
      <c r="C241">
        <v>38</v>
      </c>
      <c r="E241">
        <v>136</v>
      </c>
    </row>
    <row r="242" spans="1:5" x14ac:dyDescent="0.2">
      <c r="A242" t="s">
        <v>261</v>
      </c>
      <c r="B242">
        <v>48</v>
      </c>
      <c r="C242">
        <v>32</v>
      </c>
      <c r="E242">
        <v>153</v>
      </c>
    </row>
    <row r="243" spans="1:5" x14ac:dyDescent="0.2">
      <c r="A243" t="s">
        <v>262</v>
      </c>
      <c r="B243">
        <v>57</v>
      </c>
      <c r="C243">
        <v>38</v>
      </c>
      <c r="E243">
        <v>102</v>
      </c>
    </row>
    <row r="244" spans="1:5" x14ac:dyDescent="0.2">
      <c r="A244" t="s">
        <v>263</v>
      </c>
      <c r="B244">
        <v>48</v>
      </c>
      <c r="C244">
        <v>32</v>
      </c>
      <c r="E244">
        <v>215</v>
      </c>
    </row>
    <row r="245" spans="1:5" x14ac:dyDescent="0.2">
      <c r="A245" t="s">
        <v>264</v>
      </c>
      <c r="B245">
        <v>48</v>
      </c>
      <c r="C245">
        <v>32</v>
      </c>
      <c r="E245">
        <v>110</v>
      </c>
    </row>
    <row r="246" spans="1:5" x14ac:dyDescent="0.2">
      <c r="A246" t="s">
        <v>265</v>
      </c>
      <c r="B246">
        <v>57</v>
      </c>
      <c r="C246">
        <v>38</v>
      </c>
      <c r="E246">
        <v>205</v>
      </c>
    </row>
    <row r="247" spans="1:5" x14ac:dyDescent="0.2">
      <c r="A247" t="s">
        <v>180</v>
      </c>
      <c r="B247">
        <v>48</v>
      </c>
      <c r="C247">
        <v>32</v>
      </c>
      <c r="E247">
        <v>102</v>
      </c>
    </row>
    <row r="248" spans="1:5" x14ac:dyDescent="0.2">
      <c r="A248" t="s">
        <v>296</v>
      </c>
      <c r="E248" t="s">
        <v>45</v>
      </c>
    </row>
    <row r="249" spans="1:5" x14ac:dyDescent="0.2">
      <c r="A249" t="s">
        <v>268</v>
      </c>
      <c r="B249">
        <v>57</v>
      </c>
      <c r="C249">
        <v>38</v>
      </c>
      <c r="E249">
        <v>160</v>
      </c>
    </row>
    <row r="250" spans="1:5" x14ac:dyDescent="0.2">
      <c r="A250" t="s">
        <v>48</v>
      </c>
      <c r="B250">
        <v>42</v>
      </c>
      <c r="C250">
        <v>28</v>
      </c>
      <c r="E250">
        <v>119</v>
      </c>
    </row>
    <row r="251" spans="1:5" x14ac:dyDescent="0.2">
      <c r="A251" t="s">
        <v>269</v>
      </c>
      <c r="B251">
        <v>38</v>
      </c>
      <c r="C251">
        <v>25</v>
      </c>
      <c r="E251">
        <v>86</v>
      </c>
    </row>
    <row r="252" spans="1:5" x14ac:dyDescent="0.2">
      <c r="A252" t="s">
        <v>270</v>
      </c>
      <c r="B252">
        <v>27</v>
      </c>
      <c r="C252">
        <v>18</v>
      </c>
      <c r="E252">
        <v>109</v>
      </c>
    </row>
    <row r="253" spans="1:5" x14ac:dyDescent="0.2">
      <c r="A253" t="s">
        <v>271</v>
      </c>
      <c r="B253">
        <v>29</v>
      </c>
      <c r="C253">
        <v>20</v>
      </c>
      <c r="E253">
        <v>52</v>
      </c>
    </row>
    <row r="254" spans="1:5" x14ac:dyDescent="0.2">
      <c r="A254" t="s">
        <v>272</v>
      </c>
      <c r="B254">
        <v>39</v>
      </c>
      <c r="C254">
        <v>26</v>
      </c>
      <c r="E254">
        <v>90</v>
      </c>
    </row>
    <row r="255" spans="1:5" x14ac:dyDescent="0.2">
      <c r="A255" t="s">
        <v>297</v>
      </c>
    </row>
    <row r="256" spans="1:5" x14ac:dyDescent="0.2">
      <c r="A256" t="s">
        <v>298</v>
      </c>
    </row>
    <row r="257" spans="1:1" x14ac:dyDescent="0.2">
      <c r="A257" t="s">
        <v>275</v>
      </c>
    </row>
    <row r="258" spans="1:1" x14ac:dyDescent="0.2">
      <c r="A258" t="s">
        <v>276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
  <sheetViews>
    <sheetView workbookViewId="0">
      <selection activeCell="C38" sqref="C38:C39"/>
    </sheetView>
  </sheetViews>
  <sheetFormatPr baseColWidth="10" defaultRowHeight="12.75" x14ac:dyDescent="0.2"/>
  <sheetData>
    <row r="3" spans="2:2" x14ac:dyDescent="0.2">
      <c r="B3">
        <v>20</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
  <sheetViews>
    <sheetView workbookViewId="0">
      <selection activeCell="F32" sqref="F32"/>
    </sheetView>
  </sheetViews>
  <sheetFormatPr baseColWidth="10" defaultRowHeight="12.75" x14ac:dyDescent="0.2"/>
  <cols>
    <col min="3" max="3" width="22.140625" customWidth="1"/>
  </cols>
  <sheetData>
    <row r="2" spans="2:6" x14ac:dyDescent="0.2">
      <c r="B2" s="49"/>
    </row>
    <row r="3" spans="2:6" ht="13.5" thickBot="1" x14ac:dyDescent="0.25">
      <c r="B3" t="s">
        <v>16</v>
      </c>
    </row>
    <row r="4" spans="2:6" ht="13.5" thickBot="1" x14ac:dyDescent="0.25">
      <c r="B4" t="s">
        <v>17</v>
      </c>
      <c r="C4" s="87" t="s">
        <v>305</v>
      </c>
      <c r="D4" s="87" t="s">
        <v>306</v>
      </c>
      <c r="E4" s="87" t="s">
        <v>307</v>
      </c>
      <c r="F4" s="91" t="s">
        <v>308</v>
      </c>
    </row>
    <row r="5" spans="2:6" x14ac:dyDescent="0.2">
      <c r="C5" s="119" t="e">
        <f>+IF(#REF!="ja",#REF!*-0.2,0)</f>
        <v>#REF!</v>
      </c>
      <c r="D5" s="119" t="e">
        <f>+IF(#REF!="ja",#REF!*-0.4,0)</f>
        <v>#REF!</v>
      </c>
      <c r="E5" s="119" t="e">
        <f>+IF(#REF!="ja",#REF!*-0.4,0)</f>
        <v>#REF!</v>
      </c>
      <c r="F5" s="120" t="e">
        <f>SUM(C5:E5)</f>
        <v>#REF!</v>
      </c>
    </row>
    <row r="6" spans="2:6" x14ac:dyDescent="0.2">
      <c r="C6" s="119" t="e">
        <f>+IF(#REF!="ja",#REF!*-0.2,0)</f>
        <v>#REF!</v>
      </c>
      <c r="D6" s="119" t="e">
        <f>+IF(#REF!="ja",#REF!*-0.4,0)</f>
        <v>#REF!</v>
      </c>
      <c r="E6" s="119" t="e">
        <f>+IF(#REF!="ja",#REF!*-0.4,0)</f>
        <v>#REF!</v>
      </c>
      <c r="F6" s="120" t="e">
        <f t="shared" ref="F6:F24" si="0">SUM(C6:E6)</f>
        <v>#REF!</v>
      </c>
    </row>
    <row r="7" spans="2:6" x14ac:dyDescent="0.2">
      <c r="C7" s="119" t="e">
        <f>+IF(#REF!="ja",#REF!*-0.2,0)</f>
        <v>#REF!</v>
      </c>
      <c r="D7" s="119" t="e">
        <f>+IF(#REF!="ja",#REF!*-0.4,0)</f>
        <v>#REF!</v>
      </c>
      <c r="E7" s="119" t="e">
        <f>+IF(#REF!="ja",#REF!*-0.4,0)</f>
        <v>#REF!</v>
      </c>
      <c r="F7" s="120" t="e">
        <f t="shared" si="0"/>
        <v>#REF!</v>
      </c>
    </row>
    <row r="8" spans="2:6" x14ac:dyDescent="0.2">
      <c r="C8" s="119" t="e">
        <f>+IF(#REF!="ja",#REF!*-0.2,0)</f>
        <v>#REF!</v>
      </c>
      <c r="D8" s="119" t="e">
        <f>+IF(#REF!="ja",#REF!*-0.4,0)</f>
        <v>#REF!</v>
      </c>
      <c r="E8" s="119" t="e">
        <f>+IF(#REF!="ja",#REF!*-0.4,0)</f>
        <v>#REF!</v>
      </c>
      <c r="F8" s="120" t="e">
        <f t="shared" si="0"/>
        <v>#REF!</v>
      </c>
    </row>
    <row r="9" spans="2:6" x14ac:dyDescent="0.2">
      <c r="C9" s="119" t="e">
        <f>+IF(#REF!="ja",#REF!*-0.2,0)</f>
        <v>#REF!</v>
      </c>
      <c r="D9" s="119" t="e">
        <f>+IF(#REF!="ja",#REF!*-0.4,0)</f>
        <v>#REF!</v>
      </c>
      <c r="E9" s="119" t="e">
        <f>+IF(#REF!="ja",#REF!*-0.4,0)</f>
        <v>#REF!</v>
      </c>
      <c r="F9" s="120" t="e">
        <f t="shared" si="0"/>
        <v>#REF!</v>
      </c>
    </row>
    <row r="10" spans="2:6" x14ac:dyDescent="0.2">
      <c r="C10" s="119" t="e">
        <f>+IF(#REF!="ja",#REF!*-0.2,0)</f>
        <v>#REF!</v>
      </c>
      <c r="D10" s="119" t="e">
        <f>+IF(#REF!="ja",#REF!*-0.4,0)</f>
        <v>#REF!</v>
      </c>
      <c r="E10" s="119" t="e">
        <f>+IF(#REF!="ja",#REF!*-0.4,0)</f>
        <v>#REF!</v>
      </c>
      <c r="F10" s="120" t="e">
        <f t="shared" si="0"/>
        <v>#REF!</v>
      </c>
    </row>
    <row r="11" spans="2:6" x14ac:dyDescent="0.2">
      <c r="C11" s="119" t="e">
        <f>+IF(#REF!="ja",#REF!*-0.2,0)</f>
        <v>#REF!</v>
      </c>
      <c r="D11" s="119" t="e">
        <f>+IF(#REF!="ja",#REF!*-0.4,0)</f>
        <v>#REF!</v>
      </c>
      <c r="E11" s="119" t="e">
        <f>+IF(#REF!="ja",#REF!*-0.4,0)</f>
        <v>#REF!</v>
      </c>
      <c r="F11" s="120" t="e">
        <f t="shared" si="0"/>
        <v>#REF!</v>
      </c>
    </row>
    <row r="12" spans="2:6" x14ac:dyDescent="0.2">
      <c r="C12" s="119" t="e">
        <f>+IF(#REF!="ja",#REF!*-0.2,0)</f>
        <v>#REF!</v>
      </c>
      <c r="D12" s="119" t="e">
        <f>+IF(#REF!="ja",#REF!*-0.4,0)</f>
        <v>#REF!</v>
      </c>
      <c r="E12" s="119" t="e">
        <f>+IF(#REF!="ja",#REF!*-0.4,0)</f>
        <v>#REF!</v>
      </c>
      <c r="F12" s="120" t="e">
        <f t="shared" si="0"/>
        <v>#REF!</v>
      </c>
    </row>
    <row r="13" spans="2:6" x14ac:dyDescent="0.2">
      <c r="C13" s="119" t="e">
        <f>+IF(#REF!="ja",#REF!*-0.2,0)</f>
        <v>#REF!</v>
      </c>
      <c r="D13" s="119" t="e">
        <f>+IF(#REF!="ja",#REF!*-0.4,0)</f>
        <v>#REF!</v>
      </c>
      <c r="E13" s="119" t="e">
        <f>+IF(#REF!="ja",#REF!*-0.4,0)</f>
        <v>#REF!</v>
      </c>
      <c r="F13" s="120" t="e">
        <f t="shared" si="0"/>
        <v>#REF!</v>
      </c>
    </row>
    <row r="14" spans="2:6" x14ac:dyDescent="0.2">
      <c r="C14" s="119" t="e">
        <f>+IF(#REF!="ja",#REF!*-0.2,0)</f>
        <v>#REF!</v>
      </c>
      <c r="D14" s="119" t="e">
        <f>+IF(#REF!="ja",#REF!*-0.4,0)</f>
        <v>#REF!</v>
      </c>
      <c r="E14" s="119" t="e">
        <f>+IF(#REF!="ja",#REF!*-0.4,0)</f>
        <v>#REF!</v>
      </c>
      <c r="F14" s="120" t="e">
        <f t="shared" si="0"/>
        <v>#REF!</v>
      </c>
    </row>
    <row r="15" spans="2:6" x14ac:dyDescent="0.2">
      <c r="C15" s="119" t="e">
        <f>+IF(#REF!="ja",#REF!*-0.2,0)</f>
        <v>#REF!</v>
      </c>
      <c r="D15" s="119" t="e">
        <f>+IF(#REF!="ja",#REF!*-0.4,0)</f>
        <v>#REF!</v>
      </c>
      <c r="E15" s="119" t="e">
        <f>+IF(#REF!="ja",#REF!*-0.4,0)</f>
        <v>#REF!</v>
      </c>
      <c r="F15" s="120" t="e">
        <f t="shared" si="0"/>
        <v>#REF!</v>
      </c>
    </row>
    <row r="16" spans="2:6" x14ac:dyDescent="0.2">
      <c r="C16" s="119" t="e">
        <f>+IF(#REF!="ja",#REF!*-0.2,0)</f>
        <v>#REF!</v>
      </c>
      <c r="D16" s="119" t="e">
        <f>+IF(#REF!="ja",#REF!*-0.4,0)</f>
        <v>#REF!</v>
      </c>
      <c r="E16" s="119" t="e">
        <f>+IF(#REF!="ja",#REF!*-0.4,0)</f>
        <v>#REF!</v>
      </c>
      <c r="F16" s="120" t="e">
        <f t="shared" si="0"/>
        <v>#REF!</v>
      </c>
    </row>
    <row r="17" spans="1:6" x14ac:dyDescent="0.2">
      <c r="C17" s="119" t="e">
        <f>+IF(#REF!="ja",#REF!*-0.2,0)</f>
        <v>#REF!</v>
      </c>
      <c r="D17" s="119" t="e">
        <f>+IF(#REF!="ja",#REF!*-0.4,0)</f>
        <v>#REF!</v>
      </c>
      <c r="E17" s="119" t="e">
        <f>+IF(#REF!="ja",#REF!*-0.4,0)</f>
        <v>#REF!</v>
      </c>
      <c r="F17" s="120" t="e">
        <f t="shared" si="0"/>
        <v>#REF!</v>
      </c>
    </row>
    <row r="18" spans="1:6" x14ac:dyDescent="0.2">
      <c r="C18" s="119" t="e">
        <f>+IF(#REF!="ja",#REF!*-0.2,0)</f>
        <v>#REF!</v>
      </c>
      <c r="D18" s="119" t="e">
        <f>+IF(#REF!="ja",#REF!*-0.4,0)</f>
        <v>#REF!</v>
      </c>
      <c r="E18" s="119" t="e">
        <f>+IF(#REF!="ja",#REF!*-0.4,0)</f>
        <v>#REF!</v>
      </c>
      <c r="F18" s="120" t="e">
        <f t="shared" si="0"/>
        <v>#REF!</v>
      </c>
    </row>
    <row r="19" spans="1:6" x14ac:dyDescent="0.2">
      <c r="C19" s="119" t="e">
        <f>+IF(#REF!="ja",#REF!*-0.2,0)</f>
        <v>#REF!</v>
      </c>
      <c r="D19" s="119" t="e">
        <f>+IF(#REF!="ja",#REF!*-0.4,0)</f>
        <v>#REF!</v>
      </c>
      <c r="E19" s="119" t="e">
        <f>+IF(#REF!="ja",#REF!*-0.4,0)</f>
        <v>#REF!</v>
      </c>
      <c r="F19" s="120" t="e">
        <f t="shared" si="0"/>
        <v>#REF!</v>
      </c>
    </row>
    <row r="20" spans="1:6" x14ac:dyDescent="0.2">
      <c r="C20" s="119" t="e">
        <f>+IF(#REF!="ja",#REF!*-0.2,0)</f>
        <v>#REF!</v>
      </c>
      <c r="D20" s="119" t="e">
        <f>+IF(#REF!="ja",#REF!*-0.4,0)</f>
        <v>#REF!</v>
      </c>
      <c r="E20" s="119" t="e">
        <f>+IF(#REF!="ja",#REF!*-0.4,0)</f>
        <v>#REF!</v>
      </c>
      <c r="F20" s="120" t="e">
        <f t="shared" si="0"/>
        <v>#REF!</v>
      </c>
    </row>
    <row r="21" spans="1:6" x14ac:dyDescent="0.2">
      <c r="C21" s="119" t="e">
        <f>+IF(#REF!="ja",#REF!*-0.2,0)</f>
        <v>#REF!</v>
      </c>
      <c r="D21" s="119" t="e">
        <f>+IF(#REF!="ja",#REF!*-0.4,0)</f>
        <v>#REF!</v>
      </c>
      <c r="E21" s="119" t="e">
        <f>+IF(#REF!="ja",#REF!*-0.4,0)</f>
        <v>#REF!</v>
      </c>
      <c r="F21" s="120" t="e">
        <f t="shared" si="0"/>
        <v>#REF!</v>
      </c>
    </row>
    <row r="22" spans="1:6" x14ac:dyDescent="0.2">
      <c r="C22" s="119" t="e">
        <f>+IF(#REF!="ja",#REF!*-0.2,0)</f>
        <v>#REF!</v>
      </c>
      <c r="D22" s="119" t="e">
        <f>+IF(#REF!="ja",#REF!*-0.4,0)</f>
        <v>#REF!</v>
      </c>
      <c r="E22" s="119" t="e">
        <f>+IF(#REF!="ja",#REF!*-0.4,0)</f>
        <v>#REF!</v>
      </c>
      <c r="F22" s="120" t="e">
        <f t="shared" si="0"/>
        <v>#REF!</v>
      </c>
    </row>
    <row r="23" spans="1:6" x14ac:dyDescent="0.2">
      <c r="C23" s="119" t="e">
        <f>+IF(#REF!="ja",#REF!*-0.2,0)</f>
        <v>#REF!</v>
      </c>
      <c r="D23" s="119" t="e">
        <f>+IF(#REF!="ja",#REF!*-0.4,0)</f>
        <v>#REF!</v>
      </c>
      <c r="E23" s="119" t="e">
        <f>+IF(#REF!="ja",#REF!*-0.4,0)</f>
        <v>#REF!</v>
      </c>
      <c r="F23" s="120" t="e">
        <f t="shared" si="0"/>
        <v>#REF!</v>
      </c>
    </row>
    <row r="24" spans="1:6" x14ac:dyDescent="0.2">
      <c r="C24" s="119" t="e">
        <f>+IF(#REF!="ja",#REF!*-0.2,0)</f>
        <v>#REF!</v>
      </c>
      <c r="D24" s="119" t="e">
        <f>+IF(#REF!="ja",#REF!*-0.4,0)</f>
        <v>#REF!</v>
      </c>
      <c r="E24" s="119" t="e">
        <f>+IF(#REF!="ja",#REF!*-0.4,0)</f>
        <v>#REF!</v>
      </c>
      <c r="F24" s="120" t="e">
        <f t="shared" si="0"/>
        <v>#REF!</v>
      </c>
    </row>
    <row r="25" spans="1:6" x14ac:dyDescent="0.2">
      <c r="C25" s="110" t="e">
        <f>SUM(C5:C24)</f>
        <v>#REF!</v>
      </c>
      <c r="D25" s="110" t="e">
        <f>SUM(D5:D24)</f>
        <v>#REF!</v>
      </c>
      <c r="E25" s="110" t="e">
        <f>SUM(E5:E24)</f>
        <v>#REF!</v>
      </c>
      <c r="F25" s="110" t="e">
        <f>SUM(F5:F24)</f>
        <v>#REF!</v>
      </c>
    </row>
    <row r="28" spans="1:6" x14ac:dyDescent="0.2">
      <c r="A28" s="49" t="s">
        <v>316</v>
      </c>
    </row>
    <row r="30" spans="1:6" x14ac:dyDescent="0.2">
      <c r="A30" s="49" t="s">
        <v>305</v>
      </c>
      <c r="B30" s="109">
        <v>4.8</v>
      </c>
    </row>
    <row r="31" spans="1:6" x14ac:dyDescent="0.2">
      <c r="A31" s="49" t="s">
        <v>314</v>
      </c>
      <c r="B31" s="109">
        <v>9.6</v>
      </c>
    </row>
    <row r="32" spans="1:6" x14ac:dyDescent="0.2">
      <c r="A32" s="49" t="s">
        <v>317</v>
      </c>
      <c r="B32" s="109">
        <v>9.6</v>
      </c>
    </row>
    <row r="35" spans="1:2" x14ac:dyDescent="0.2">
      <c r="A35" s="49" t="s">
        <v>318</v>
      </c>
      <c r="B35" s="109">
        <v>0.3</v>
      </c>
    </row>
    <row r="36" spans="1:2" x14ac:dyDescent="0.2">
      <c r="A36" s="49"/>
    </row>
    <row r="37" spans="1:2" x14ac:dyDescent="0.2">
      <c r="A37" s="49" t="s">
        <v>319</v>
      </c>
    </row>
    <row r="38" spans="1:2" x14ac:dyDescent="0.2">
      <c r="A38" s="49" t="s">
        <v>320</v>
      </c>
    </row>
    <row r="39" spans="1:2" x14ac:dyDescent="0.2">
      <c r="A39" s="49" t="s">
        <v>321</v>
      </c>
    </row>
    <row r="40" spans="1:2" x14ac:dyDescent="0.2">
      <c r="A40" s="49" t="s">
        <v>322</v>
      </c>
    </row>
    <row r="41" spans="1:2" x14ac:dyDescent="0.2">
      <c r="A41" s="49" t="s">
        <v>323</v>
      </c>
    </row>
    <row r="42" spans="1:2" x14ac:dyDescent="0.2">
      <c r="A42" s="49" t="s">
        <v>324</v>
      </c>
    </row>
    <row r="43" spans="1:2" x14ac:dyDescent="0.2">
      <c r="A43" s="49" t="s">
        <v>325</v>
      </c>
    </row>
    <row r="44" spans="1:2" x14ac:dyDescent="0.2">
      <c r="A44" s="49" t="s">
        <v>326</v>
      </c>
    </row>
    <row r="45" spans="1:2" x14ac:dyDescent="0.2">
      <c r="A45" s="49" t="s">
        <v>327</v>
      </c>
    </row>
    <row r="46" spans="1:2" x14ac:dyDescent="0.2">
      <c r="A46" s="49" t="s">
        <v>328</v>
      </c>
    </row>
    <row r="47" spans="1:2" x14ac:dyDescent="0.2">
      <c r="A47" s="49" t="s">
        <v>329</v>
      </c>
    </row>
    <row r="48" spans="1:2" x14ac:dyDescent="0.2">
      <c r="A48" s="49" t="s">
        <v>330</v>
      </c>
    </row>
  </sheetData>
  <pageMargins left="0.7" right="0.7" top="0.78740157499999996" bottom="0.78740157499999996" header="0.3" footer="0.3"/>
  <ignoredErrors>
    <ignoredError sqref="C6"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14</vt:i4>
      </vt:variant>
    </vt:vector>
  </HeadingPairs>
  <TitlesOfParts>
    <vt:vector size="23" baseType="lpstr">
      <vt:lpstr>Reisekostenabrechnung - 2015</vt:lpstr>
      <vt:lpstr>Reisekostenabrechnung</vt:lpstr>
      <vt:lpstr>Bearbeitungshinweise</vt:lpstr>
      <vt:lpstr>data_fill</vt:lpstr>
      <vt:lpstr>VMA2016</vt:lpstr>
      <vt:lpstr>VMA14</vt:lpstr>
      <vt:lpstr>VMA15</vt:lpstr>
      <vt:lpstr>Tabelle1</vt:lpstr>
      <vt:lpstr>Kürzung</vt:lpstr>
      <vt:lpstr>Bearbeitungshinweise!Druckbereich</vt:lpstr>
      <vt:lpstr>Reisekostenabrechnung!Druckbereich</vt:lpstr>
      <vt:lpstr>Bearbeitungshinweise!Drucktitel</vt:lpstr>
      <vt:lpstr>Reisekostenabrechnung!Drucktitel</vt:lpstr>
      <vt:lpstr>Bearbeitungshinweise!Ja</vt:lpstr>
      <vt:lpstr>Reisekostenabrechnung!Ja</vt:lpstr>
      <vt:lpstr>Ja</vt:lpstr>
      <vt:lpstr>Liste_27042016</vt:lpstr>
      <vt:lpstr>Liste_DM</vt:lpstr>
      <vt:lpstr>Liste_DM15</vt:lpstr>
      <vt:lpstr>Liste_DMII</vt:lpstr>
      <vt:lpstr>Liste2016</vt:lpstr>
      <vt:lpstr>Liste26042016</vt:lpstr>
      <vt:lpstr>ListeDM1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dc:creator>
  <cp:lastModifiedBy>Niels Ihlenburg</cp:lastModifiedBy>
  <cp:lastPrinted>2020-01-10T07:27:36Z</cp:lastPrinted>
  <dcterms:created xsi:type="dcterms:W3CDTF">2008-04-04T07:51:05Z</dcterms:created>
  <dcterms:modified xsi:type="dcterms:W3CDTF">2020-01-14T07:30:22Z</dcterms:modified>
</cp:coreProperties>
</file>